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ratchikovama\Комитет регуляторной политики\2. Конкуренция\3.Мониторинги\Мониторинг 2025\Ответы ИО по ХС\"/>
    </mc:Choice>
  </mc:AlternateContent>
  <bookViews>
    <workbookView xWindow="0" yWindow="0" windowWidth="14820" windowHeight="12270"/>
  </bookViews>
  <sheets>
    <sheet name="мониторинг ХС" sheetId="1" r:id="rId1"/>
  </sheets>
  <definedNames>
    <definedName name="_xlnm.Print_Titles" localSheetId="0">'мониторинг ХС'!$C:$D</definedName>
  </definedNames>
  <calcPr calcId="152511"/>
</workbook>
</file>

<file path=xl/calcChain.xml><?xml version="1.0" encoding="utf-8"?>
<calcChain xmlns="http://schemas.openxmlformats.org/spreadsheetml/2006/main">
  <c r="AL103" i="1" l="1"/>
  <c r="AK103" i="1"/>
  <c r="AJ103" i="1"/>
  <c r="AI103" i="1"/>
  <c r="AH103" i="1"/>
  <c r="AG103" i="1"/>
  <c r="AF103" i="1"/>
  <c r="AE103" i="1"/>
  <c r="AL102" i="1" l="1"/>
  <c r="AK102" i="1"/>
  <c r="AJ102" i="1"/>
  <c r="AI102" i="1"/>
  <c r="AH102" i="1"/>
  <c r="AG102" i="1"/>
  <c r="AF102" i="1"/>
  <c r="AE102" i="1"/>
  <c r="AL101" i="1" l="1"/>
  <c r="AK101" i="1"/>
  <c r="AJ101" i="1"/>
  <c r="AI101" i="1"/>
  <c r="AH101" i="1"/>
  <c r="AG101" i="1"/>
  <c r="AF101" i="1"/>
  <c r="AE101" i="1"/>
  <c r="AL100" i="1"/>
  <c r="AK100" i="1"/>
  <c r="AJ100" i="1"/>
  <c r="AI100" i="1"/>
  <c r="AH100" i="1"/>
  <c r="AG100" i="1"/>
  <c r="AF100" i="1"/>
  <c r="AE100" i="1"/>
  <c r="AL99" i="1"/>
  <c r="AK99" i="1"/>
  <c r="AJ99" i="1"/>
  <c r="AI99" i="1"/>
  <c r="AH99" i="1"/>
  <c r="AG99" i="1"/>
  <c r="AF99" i="1"/>
  <c r="AE99" i="1"/>
  <c r="AL98" i="1"/>
  <c r="AK98" i="1"/>
  <c r="AJ98" i="1"/>
  <c r="AI98" i="1"/>
  <c r="AH98" i="1"/>
  <c r="AG98" i="1"/>
  <c r="AF98" i="1"/>
  <c r="AE98" i="1"/>
  <c r="AL97" i="1"/>
  <c r="AK97" i="1"/>
  <c r="AJ97" i="1"/>
  <c r="AI97" i="1"/>
  <c r="AH97" i="1"/>
  <c r="AG97" i="1"/>
  <c r="AF97" i="1"/>
  <c r="AE97" i="1"/>
  <c r="AL96" i="1"/>
  <c r="AK96" i="1"/>
  <c r="AJ96" i="1"/>
  <c r="AI96" i="1"/>
  <c r="AH96" i="1"/>
  <c r="AG96" i="1"/>
  <c r="AF96" i="1"/>
  <c r="AE96" i="1"/>
  <c r="AL95" i="1"/>
  <c r="AK95" i="1"/>
  <c r="AJ95" i="1"/>
  <c r="AI95" i="1"/>
  <c r="AH95" i="1"/>
  <c r="AG95" i="1"/>
  <c r="AF95" i="1"/>
  <c r="AE95" i="1"/>
  <c r="AL94" i="1"/>
  <c r="AK94" i="1"/>
  <c r="AJ94" i="1"/>
  <c r="AI94" i="1"/>
  <c r="AH94" i="1"/>
  <c r="AG94" i="1"/>
  <c r="AF94" i="1"/>
  <c r="AE94" i="1"/>
  <c r="AL93" i="1"/>
  <c r="AK93" i="1"/>
  <c r="AJ93" i="1"/>
  <c r="AI93" i="1"/>
  <c r="AH93" i="1"/>
  <c r="AG93" i="1"/>
  <c r="AF93" i="1"/>
  <c r="AE93" i="1"/>
  <c r="AL92" i="1"/>
  <c r="AK92" i="1"/>
  <c r="AJ92" i="1"/>
  <c r="AI92" i="1"/>
  <c r="AH92" i="1"/>
  <c r="AG92" i="1"/>
  <c r="AF92" i="1"/>
  <c r="AE92" i="1"/>
  <c r="AL91" i="1"/>
  <c r="AK91" i="1"/>
  <c r="AJ91" i="1"/>
  <c r="AI91" i="1"/>
  <c r="AH91" i="1"/>
  <c r="AG91" i="1"/>
  <c r="AF91" i="1"/>
  <c r="AE91" i="1"/>
  <c r="AL90" i="1"/>
  <c r="AK90" i="1"/>
  <c r="AJ90" i="1"/>
  <c r="AI90" i="1"/>
  <c r="AH90" i="1"/>
  <c r="AG90" i="1"/>
  <c r="AF90" i="1"/>
  <c r="AE90" i="1"/>
  <c r="AL89" i="1"/>
  <c r="AK89" i="1"/>
  <c r="AJ89" i="1"/>
  <c r="AI89" i="1"/>
  <c r="AH89" i="1"/>
  <c r="AG89" i="1"/>
  <c r="AF89" i="1"/>
  <c r="AE89" i="1"/>
  <c r="AL88" i="1"/>
  <c r="AK88" i="1"/>
  <c r="AJ88" i="1"/>
  <c r="AI88" i="1"/>
  <c r="AH88" i="1"/>
  <c r="AG88" i="1"/>
  <c r="AF88" i="1"/>
  <c r="AE88" i="1"/>
  <c r="AL86" i="1"/>
  <c r="AK86" i="1"/>
  <c r="AJ86" i="1"/>
  <c r="AI86" i="1"/>
  <c r="AH86" i="1"/>
  <c r="AG86" i="1"/>
  <c r="AF86" i="1"/>
  <c r="AE86" i="1"/>
  <c r="AL85" i="1"/>
  <c r="AK85" i="1"/>
  <c r="AJ85" i="1"/>
  <c r="AI85" i="1"/>
  <c r="AH85" i="1"/>
  <c r="AG85" i="1"/>
  <c r="AF85" i="1"/>
  <c r="AE85" i="1"/>
  <c r="AL84" i="1"/>
  <c r="AK84" i="1"/>
  <c r="AJ84" i="1"/>
  <c r="AI84" i="1"/>
  <c r="AH84" i="1"/>
  <c r="AG84" i="1"/>
  <c r="AF84" i="1"/>
  <c r="AE84" i="1"/>
  <c r="AL83" i="1"/>
  <c r="AK83" i="1"/>
  <c r="AJ83" i="1"/>
  <c r="AI83" i="1"/>
  <c r="AH83" i="1"/>
  <c r="AG83" i="1"/>
  <c r="AF83" i="1"/>
  <c r="AE83" i="1"/>
  <c r="AL82" i="1"/>
  <c r="AK82" i="1"/>
  <c r="AJ82" i="1"/>
  <c r="AI82" i="1"/>
  <c r="AH82" i="1"/>
  <c r="AG82" i="1"/>
  <c r="AF82" i="1"/>
  <c r="AE82" i="1"/>
  <c r="AL81" i="1"/>
  <c r="AK81" i="1"/>
  <c r="AJ81" i="1"/>
  <c r="AI81" i="1"/>
  <c r="AH81" i="1"/>
  <c r="AG81" i="1"/>
  <c r="AF81" i="1"/>
  <c r="AE81" i="1"/>
  <c r="AL80" i="1"/>
  <c r="AK80" i="1"/>
  <c r="AJ80" i="1"/>
  <c r="AI80" i="1"/>
  <c r="AH80" i="1"/>
  <c r="AG80" i="1"/>
  <c r="AF80" i="1"/>
  <c r="AE80" i="1"/>
  <c r="AL79" i="1"/>
  <c r="AK79" i="1"/>
  <c r="AJ79" i="1"/>
  <c r="AI79" i="1"/>
  <c r="AH79" i="1"/>
  <c r="AG79" i="1"/>
  <c r="AF79" i="1"/>
  <c r="AE79" i="1"/>
  <c r="AL78" i="1"/>
  <c r="AK78" i="1"/>
  <c r="AJ78" i="1"/>
  <c r="AI78" i="1"/>
  <c r="AH78" i="1"/>
  <c r="AG78" i="1"/>
  <c r="AF78" i="1"/>
  <c r="AE78" i="1"/>
  <c r="AL77" i="1"/>
  <c r="AK77" i="1"/>
  <c r="AJ77" i="1"/>
  <c r="AI77" i="1"/>
  <c r="AH77" i="1"/>
  <c r="AG77" i="1"/>
  <c r="AF77" i="1"/>
  <c r="AE77" i="1"/>
  <c r="AL76" i="1"/>
  <c r="AK76" i="1"/>
  <c r="AJ76" i="1"/>
  <c r="AI76" i="1"/>
  <c r="AH76" i="1"/>
  <c r="AG76" i="1"/>
  <c r="AF76" i="1"/>
  <c r="AE76" i="1"/>
  <c r="AL75" i="1"/>
  <c r="AK75" i="1"/>
  <c r="AJ75" i="1"/>
  <c r="AI75" i="1"/>
  <c r="AH75" i="1"/>
  <c r="AG75" i="1"/>
  <c r="AF75" i="1"/>
  <c r="AE75" i="1"/>
  <c r="AL74" i="1"/>
  <c r="AK74" i="1"/>
  <c r="AJ74" i="1"/>
  <c r="AI74" i="1"/>
  <c r="AH74" i="1"/>
  <c r="AG74" i="1"/>
  <c r="AF74" i="1"/>
  <c r="AE74" i="1"/>
  <c r="AL73" i="1"/>
  <c r="AK73" i="1"/>
  <c r="AJ73" i="1"/>
  <c r="AI73" i="1"/>
  <c r="AH73" i="1"/>
  <c r="AG73" i="1"/>
  <c r="AF73" i="1"/>
  <c r="AE73" i="1"/>
  <c r="AL72" i="1"/>
  <c r="AK72" i="1"/>
  <c r="AJ72" i="1"/>
  <c r="AI72" i="1"/>
  <c r="AH72" i="1"/>
  <c r="AG72" i="1"/>
  <c r="AF72" i="1"/>
  <c r="AE72" i="1"/>
  <c r="AL71" i="1"/>
  <c r="AK71" i="1"/>
  <c r="AJ71" i="1"/>
  <c r="AI71" i="1"/>
  <c r="AH71" i="1"/>
  <c r="AG71" i="1"/>
  <c r="AF71" i="1"/>
  <c r="AE71" i="1"/>
  <c r="AL70" i="1"/>
  <c r="AK70" i="1"/>
  <c r="AJ70" i="1"/>
  <c r="AI70" i="1"/>
  <c r="AH70" i="1"/>
  <c r="AG70" i="1"/>
  <c r="AF70" i="1"/>
  <c r="AE70" i="1"/>
  <c r="AL69" i="1"/>
  <c r="AK69" i="1"/>
  <c r="AJ69" i="1"/>
  <c r="AI69" i="1"/>
  <c r="AH69" i="1"/>
  <c r="AG69" i="1"/>
  <c r="AF69" i="1"/>
  <c r="AE69" i="1"/>
  <c r="AL68" i="1"/>
  <c r="AK68" i="1"/>
  <c r="AJ68" i="1"/>
  <c r="AI68" i="1"/>
  <c r="AH68" i="1"/>
  <c r="AG68" i="1"/>
  <c r="AF68" i="1"/>
  <c r="AE68" i="1"/>
  <c r="AL67" i="1"/>
  <c r="AK67" i="1"/>
  <c r="AJ67" i="1"/>
  <c r="AI67" i="1"/>
  <c r="AH67" i="1"/>
  <c r="AG67" i="1"/>
  <c r="AF67" i="1"/>
  <c r="AE67" i="1"/>
  <c r="AL66" i="1"/>
  <c r="AK66" i="1"/>
  <c r="AJ66" i="1"/>
  <c r="AI66" i="1"/>
  <c r="AH66" i="1"/>
  <c r="AG66" i="1"/>
  <c r="AF66" i="1"/>
  <c r="AE66" i="1"/>
  <c r="AL65" i="1"/>
  <c r="AK65" i="1"/>
  <c r="AJ65" i="1"/>
  <c r="AI65" i="1"/>
  <c r="AH65" i="1"/>
  <c r="AG65" i="1"/>
  <c r="AF65" i="1"/>
  <c r="AE65" i="1"/>
  <c r="AL64" i="1"/>
  <c r="AK64" i="1"/>
  <c r="AJ64" i="1"/>
  <c r="AI64" i="1"/>
  <c r="AH64" i="1"/>
  <c r="AG64" i="1"/>
  <c r="AF64" i="1"/>
  <c r="AE64" i="1"/>
  <c r="AL60" i="1"/>
  <c r="AK60" i="1"/>
  <c r="AJ60" i="1"/>
  <c r="AI60" i="1"/>
  <c r="AH60" i="1"/>
  <c r="AG60" i="1"/>
  <c r="AF60" i="1"/>
  <c r="AE60" i="1"/>
  <c r="AL59" i="1"/>
  <c r="AK59" i="1"/>
  <c r="AJ59" i="1"/>
  <c r="AI59" i="1"/>
  <c r="AH59" i="1"/>
  <c r="AG59" i="1"/>
  <c r="AF59" i="1"/>
  <c r="AE59" i="1"/>
  <c r="AL58" i="1"/>
  <c r="AK58" i="1"/>
  <c r="AJ58" i="1"/>
  <c r="AI58" i="1"/>
  <c r="AE58" i="1"/>
  <c r="AC58" i="1"/>
  <c r="AB58" i="1"/>
  <c r="AA58" i="1"/>
  <c r="M58" i="1"/>
  <c r="AH58" i="1" s="1"/>
  <c r="L58" i="1"/>
  <c r="AG58" i="1" s="1"/>
  <c r="K58" i="1"/>
  <c r="AF58" i="1" s="1"/>
  <c r="J58" i="1"/>
  <c r="AL57" i="1" l="1"/>
  <c r="AK57" i="1"/>
  <c r="AJ57" i="1"/>
  <c r="AI57" i="1"/>
  <c r="AH57" i="1"/>
  <c r="AG57" i="1"/>
  <c r="AF57" i="1"/>
  <c r="AE57" i="1"/>
  <c r="AL56" i="1" l="1"/>
  <c r="AK56" i="1"/>
  <c r="AJ56" i="1"/>
  <c r="AI56" i="1"/>
  <c r="AH56" i="1"/>
  <c r="AG56" i="1"/>
  <c r="AF56" i="1"/>
  <c r="AE56" i="1"/>
  <c r="AL55" i="1" l="1"/>
  <c r="AK55" i="1"/>
  <c r="AJ55" i="1"/>
  <c r="AI55" i="1"/>
  <c r="AH55" i="1"/>
  <c r="AG55" i="1"/>
  <c r="AF55" i="1"/>
  <c r="AE55" i="1"/>
  <c r="AL54" i="1"/>
  <c r="AK54" i="1"/>
  <c r="AJ54" i="1"/>
  <c r="AI54" i="1"/>
  <c r="AH54" i="1"/>
  <c r="AG54" i="1"/>
  <c r="AF54" i="1"/>
  <c r="AE54" i="1"/>
  <c r="AL53" i="1"/>
  <c r="AK53" i="1"/>
  <c r="AJ53" i="1"/>
  <c r="AI53" i="1"/>
  <c r="AH53" i="1"/>
  <c r="AG53" i="1"/>
  <c r="AF53" i="1"/>
  <c r="AE53" i="1"/>
  <c r="AL52" i="1"/>
  <c r="AK52" i="1"/>
  <c r="AJ52" i="1"/>
  <c r="AI52" i="1"/>
  <c r="AH52" i="1"/>
  <c r="AG52" i="1"/>
  <c r="AF52" i="1"/>
  <c r="AE52" i="1"/>
  <c r="AL51" i="1"/>
  <c r="AK51" i="1"/>
  <c r="AJ51" i="1"/>
  <c r="AI51" i="1"/>
  <c r="AH51" i="1"/>
  <c r="AG51" i="1"/>
  <c r="AF51" i="1"/>
  <c r="AE51" i="1"/>
  <c r="AL50" i="1"/>
  <c r="AK50" i="1"/>
  <c r="AJ50" i="1"/>
  <c r="AI50" i="1"/>
  <c r="AH50" i="1"/>
  <c r="AG50" i="1"/>
  <c r="AF50" i="1"/>
  <c r="AE50" i="1"/>
  <c r="AL49" i="1"/>
  <c r="AK49" i="1"/>
  <c r="AJ49" i="1"/>
  <c r="AI49" i="1"/>
  <c r="AH49" i="1"/>
  <c r="AG49" i="1"/>
  <c r="AF49" i="1"/>
  <c r="AE49" i="1"/>
  <c r="AL48" i="1"/>
  <c r="AK48" i="1"/>
  <c r="AJ48" i="1"/>
  <c r="AI48" i="1"/>
  <c r="AH48" i="1"/>
  <c r="AG48" i="1"/>
  <c r="AF48" i="1"/>
  <c r="AE48" i="1"/>
  <c r="AL47" i="1"/>
  <c r="AK47" i="1"/>
  <c r="AJ47" i="1"/>
  <c r="AI47" i="1"/>
  <c r="AH47" i="1"/>
  <c r="AG47" i="1"/>
  <c r="AF47" i="1"/>
  <c r="AE47" i="1"/>
  <c r="AL46" i="1"/>
  <c r="AK46" i="1"/>
  <c r="AJ46" i="1"/>
  <c r="AI46" i="1"/>
  <c r="AH46" i="1"/>
  <c r="AG46" i="1"/>
  <c r="AF46" i="1"/>
  <c r="AE46" i="1"/>
  <c r="AL45" i="1"/>
  <c r="AK45" i="1"/>
  <c r="AJ45" i="1"/>
  <c r="AI45" i="1"/>
  <c r="AH45" i="1"/>
  <c r="AG45" i="1"/>
  <c r="AF45" i="1"/>
  <c r="AE45" i="1"/>
  <c r="AL44" i="1"/>
  <c r="AK44" i="1"/>
  <c r="AJ44" i="1"/>
  <c r="AI44" i="1"/>
  <c r="AH44" i="1"/>
  <c r="AG44" i="1"/>
  <c r="AF44" i="1"/>
  <c r="AE44" i="1"/>
  <c r="AL43" i="1"/>
  <c r="AK43" i="1"/>
  <c r="AJ43" i="1"/>
  <c r="AI43" i="1"/>
  <c r="AH43" i="1"/>
  <c r="AG43" i="1"/>
  <c r="AF43" i="1"/>
  <c r="AE43" i="1"/>
  <c r="AL42" i="1"/>
  <c r="AK42" i="1"/>
  <c r="AJ42" i="1"/>
  <c r="AI42" i="1"/>
  <c r="AH42" i="1"/>
  <c r="AG42" i="1"/>
  <c r="AF42" i="1"/>
  <c r="AE42" i="1"/>
  <c r="AL40" i="1"/>
  <c r="AK40" i="1"/>
  <c r="AJ40" i="1"/>
  <c r="AI40" i="1"/>
  <c r="AH40" i="1"/>
  <c r="AG40" i="1"/>
  <c r="AF40" i="1"/>
  <c r="AE40" i="1"/>
  <c r="AL39" i="1"/>
  <c r="AK39" i="1"/>
  <c r="AJ39" i="1"/>
  <c r="AI39" i="1"/>
  <c r="AH39" i="1"/>
  <c r="AG39" i="1"/>
  <c r="AF39" i="1"/>
  <c r="AE39" i="1"/>
  <c r="AL38" i="1"/>
  <c r="AK38" i="1"/>
  <c r="AJ38" i="1"/>
  <c r="AI38" i="1"/>
  <c r="AH38" i="1"/>
  <c r="AG38" i="1"/>
  <c r="AF38" i="1"/>
  <c r="AE38" i="1"/>
  <c r="AL37" i="1"/>
  <c r="AK37" i="1"/>
  <c r="AJ37" i="1"/>
  <c r="AI37" i="1"/>
  <c r="AH37" i="1"/>
  <c r="AG37" i="1"/>
  <c r="AF37" i="1"/>
  <c r="AE37" i="1"/>
  <c r="AL36" i="1"/>
  <c r="AK36" i="1"/>
  <c r="AJ36" i="1"/>
  <c r="AI36" i="1"/>
  <c r="AH36" i="1"/>
  <c r="AG36" i="1"/>
  <c r="AF36" i="1"/>
  <c r="AE36" i="1"/>
  <c r="AL35" i="1"/>
  <c r="AK35" i="1"/>
  <c r="AJ35" i="1"/>
  <c r="AI35" i="1"/>
  <c r="AH35" i="1"/>
  <c r="AG35" i="1"/>
  <c r="AF35" i="1"/>
  <c r="AE35" i="1"/>
  <c r="AL34" i="1"/>
  <c r="AK34" i="1"/>
  <c r="AJ34" i="1"/>
  <c r="AI34" i="1"/>
  <c r="AH34" i="1"/>
  <c r="AG34" i="1"/>
  <c r="AF34" i="1"/>
  <c r="AE34" i="1"/>
  <c r="AL33" i="1"/>
  <c r="AK33" i="1"/>
  <c r="AJ33" i="1"/>
  <c r="AI33" i="1"/>
  <c r="AH33" i="1"/>
  <c r="AG33" i="1"/>
  <c r="AF33" i="1"/>
  <c r="AE33" i="1"/>
  <c r="AL32" i="1"/>
  <c r="AK32" i="1"/>
  <c r="AJ32" i="1"/>
  <c r="AI32" i="1"/>
  <c r="AH32" i="1"/>
  <c r="AG32" i="1"/>
  <c r="AF32" i="1"/>
  <c r="AE32" i="1"/>
  <c r="AL31" i="1"/>
  <c r="AK31" i="1"/>
  <c r="AJ31" i="1"/>
  <c r="AI31" i="1"/>
  <c r="AH31" i="1"/>
  <c r="AG31" i="1"/>
  <c r="AF31" i="1"/>
  <c r="AE31" i="1"/>
  <c r="AL30" i="1"/>
  <c r="AK30" i="1"/>
  <c r="AJ30" i="1"/>
  <c r="AI30" i="1"/>
  <c r="AH30" i="1"/>
  <c r="AG30" i="1"/>
  <c r="AF30" i="1"/>
  <c r="AE30" i="1"/>
  <c r="AL29" i="1"/>
  <c r="AK29" i="1"/>
  <c r="AJ29" i="1"/>
  <c r="AI29" i="1"/>
  <c r="AH29" i="1"/>
  <c r="AG29" i="1"/>
  <c r="AF29" i="1"/>
  <c r="AE29" i="1"/>
  <c r="AL28" i="1"/>
  <c r="AK28" i="1"/>
  <c r="AJ28" i="1"/>
  <c r="AI28" i="1"/>
  <c r="AH28" i="1"/>
  <c r="AG28" i="1"/>
  <c r="AF28" i="1"/>
  <c r="AE28" i="1"/>
  <c r="AL27" i="1"/>
  <c r="AK27" i="1"/>
  <c r="AJ27" i="1"/>
  <c r="AI27" i="1"/>
  <c r="AH27" i="1"/>
  <c r="AG27" i="1"/>
  <c r="AF27" i="1"/>
  <c r="AE27" i="1"/>
  <c r="AL26" i="1"/>
  <c r="AK26" i="1"/>
  <c r="AJ26" i="1"/>
  <c r="AI26" i="1"/>
  <c r="AH26" i="1"/>
  <c r="AG26" i="1"/>
  <c r="AF26" i="1"/>
  <c r="AE26" i="1"/>
  <c r="AL25" i="1"/>
  <c r="AK25" i="1"/>
  <c r="AJ25" i="1"/>
  <c r="AI25" i="1"/>
  <c r="AH25" i="1"/>
  <c r="AG25" i="1"/>
  <c r="AF25" i="1"/>
  <c r="AE25" i="1"/>
  <c r="AL24" i="1"/>
  <c r="AK24" i="1"/>
  <c r="AJ24" i="1"/>
  <c r="AI24" i="1"/>
  <c r="AH24" i="1"/>
  <c r="AG24" i="1"/>
  <c r="AF24" i="1"/>
  <c r="AE24" i="1"/>
  <c r="AL23" i="1"/>
  <c r="AK23" i="1"/>
  <c r="AJ23" i="1"/>
  <c r="AI23" i="1"/>
  <c r="AH23" i="1"/>
  <c r="AG23" i="1"/>
  <c r="AF23" i="1"/>
  <c r="AE23" i="1"/>
  <c r="AL22" i="1"/>
  <c r="AK22" i="1"/>
  <c r="AJ22" i="1"/>
  <c r="AI22" i="1"/>
  <c r="AH22" i="1"/>
  <c r="AG22" i="1"/>
  <c r="AF22" i="1"/>
  <c r="AE22" i="1"/>
  <c r="AL21" i="1"/>
  <c r="AK21" i="1"/>
  <c r="AJ21" i="1"/>
  <c r="AI21" i="1"/>
  <c r="AH21" i="1"/>
  <c r="AG21" i="1"/>
  <c r="AF21" i="1"/>
  <c r="AE21" i="1"/>
  <c r="AL20" i="1"/>
  <c r="AK20" i="1"/>
  <c r="AJ20" i="1"/>
  <c r="AI20" i="1"/>
  <c r="AH20" i="1"/>
  <c r="AG20" i="1"/>
  <c r="AF20" i="1"/>
  <c r="AE20" i="1"/>
  <c r="AL19" i="1"/>
  <c r="AK19" i="1"/>
  <c r="AJ19" i="1"/>
  <c r="AI19" i="1"/>
  <c r="AH19" i="1"/>
  <c r="AG19" i="1"/>
  <c r="AF19" i="1"/>
  <c r="AE19" i="1"/>
  <c r="AL18" i="1"/>
  <c r="AK18" i="1"/>
  <c r="AJ18" i="1"/>
  <c r="AI18" i="1"/>
  <c r="AH18" i="1"/>
  <c r="AG18" i="1"/>
  <c r="AF18" i="1"/>
  <c r="AE18" i="1"/>
  <c r="AL17" i="1" l="1"/>
  <c r="AK17" i="1"/>
  <c r="AJ17" i="1"/>
  <c r="AI17" i="1"/>
  <c r="AH17" i="1"/>
  <c r="AG17" i="1"/>
  <c r="AF17" i="1"/>
  <c r="AE17" i="1"/>
  <c r="AL16" i="1"/>
  <c r="AK16" i="1"/>
  <c r="AJ16" i="1"/>
  <c r="AI16" i="1"/>
  <c r="AH16" i="1"/>
  <c r="AG16" i="1"/>
  <c r="AF16" i="1"/>
  <c r="AE16" i="1"/>
  <c r="AL15" i="1" l="1"/>
  <c r="AK15" i="1"/>
  <c r="AJ15" i="1"/>
  <c r="AI15" i="1"/>
  <c r="AH15" i="1"/>
  <c r="AG15" i="1"/>
  <c r="AF15" i="1"/>
  <c r="AE15" i="1"/>
  <c r="AL14" i="1"/>
  <c r="AK14" i="1"/>
  <c r="AJ14" i="1"/>
  <c r="AI14" i="1"/>
  <c r="AH14" i="1"/>
  <c r="AG14" i="1"/>
  <c r="AF14" i="1"/>
  <c r="AE14" i="1"/>
  <c r="AL13" i="1"/>
  <c r="AK13" i="1"/>
  <c r="AJ13" i="1"/>
  <c r="AI13" i="1"/>
  <c r="AH13" i="1"/>
  <c r="AG13" i="1"/>
  <c r="AF13" i="1"/>
  <c r="AE13" i="1"/>
  <c r="V12" i="1" l="1"/>
  <c r="U12" i="1"/>
  <c r="V11" i="1"/>
  <c r="U11" i="1"/>
  <c r="V10" i="1"/>
  <c r="U10" i="1"/>
  <c r="V9" i="1"/>
  <c r="U9" i="1"/>
  <c r="AI9" i="1" l="1"/>
  <c r="AF9" i="1"/>
  <c r="AE9" i="1"/>
  <c r="AJ9" i="1" l="1"/>
  <c r="AK9" i="1"/>
  <c r="AL9" i="1"/>
  <c r="AJ10" i="1"/>
  <c r="AK10" i="1"/>
  <c r="AL10" i="1"/>
  <c r="AJ11" i="1"/>
  <c r="AK11" i="1"/>
  <c r="AL11" i="1"/>
  <c r="AJ12" i="1"/>
  <c r="AK12" i="1"/>
  <c r="AL12" i="1"/>
  <c r="AI10" i="1"/>
  <c r="AI11" i="1"/>
  <c r="AI12" i="1"/>
  <c r="AG9" i="1"/>
  <c r="AH9" i="1"/>
  <c r="AF10" i="1"/>
  <c r="AG10" i="1"/>
  <c r="AH10" i="1"/>
  <c r="AF11" i="1"/>
  <c r="AG11" i="1"/>
  <c r="AH11" i="1"/>
  <c r="AF12" i="1"/>
  <c r="AG12" i="1"/>
  <c r="AH12" i="1"/>
  <c r="AE10" i="1"/>
  <c r="AE11" i="1"/>
  <c r="AE12" i="1"/>
</calcChain>
</file>

<file path=xl/sharedStrings.xml><?xml version="1.0" encoding="utf-8"?>
<sst xmlns="http://schemas.openxmlformats.org/spreadsheetml/2006/main" count="807" uniqueCount="201">
  <si>
    <t xml:space="preserve">Наименование хозяйствующего субъекта </t>
  </si>
  <si>
    <t>Объем выручки хозяйствующего субъекта, тыс. руб.</t>
  </si>
  <si>
    <t>Доля выручки в общей величине стоимостного оборота рынка</t>
  </si>
  <si>
    <t>Доля реализованных на рынке товаров, работ, услуг в натуральном выражении</t>
  </si>
  <si>
    <t xml:space="preserve">фактические данные </t>
  </si>
  <si>
    <t>Оценка</t>
  </si>
  <si>
    <t>ед.изм.</t>
  </si>
  <si>
    <t>№</t>
  </si>
  <si>
    <t>Идентификационный номер налогоплательщика (ИНН)</t>
  </si>
  <si>
    <t>Наименование рынка товаров, работ, услуг Томской области,
на котором осуществляет деятельность хозяйствующий субъект*</t>
  </si>
  <si>
    <t xml:space="preserve">Учредитель хозяйствующего субъекта </t>
  </si>
  <si>
    <t>Виды деятельности, предусмотренные уставом</t>
  </si>
  <si>
    <r>
      <t>Общая величина стоимостного оборота рынка , тыс. руб.</t>
    </r>
    <r>
      <rPr>
        <vertAlign val="superscript"/>
        <sz val="12"/>
        <color indexed="8"/>
        <rFont val="PT Astra Serif"/>
        <family val="1"/>
        <charset val="204"/>
      </rPr>
      <t>1</t>
    </r>
  </si>
  <si>
    <r>
      <t xml:space="preserve">Объем реализованных </t>
    </r>
    <r>
      <rPr>
        <u/>
        <sz val="12"/>
        <color indexed="8"/>
        <rFont val="PT Astra Serif"/>
        <family val="1"/>
        <charset val="204"/>
      </rPr>
      <t xml:space="preserve">хозяйствующим субъектом </t>
    </r>
    <r>
      <rPr>
        <sz val="12"/>
        <color indexed="8"/>
        <rFont val="PT Astra Serif"/>
        <family val="1"/>
        <charset val="204"/>
      </rPr>
      <t xml:space="preserve"> товаров, работ и услуг в натуральном выражении (единиц)</t>
    </r>
    <r>
      <rPr>
        <vertAlign val="superscript"/>
        <sz val="12"/>
        <color indexed="8"/>
        <rFont val="PT Astra Serif"/>
        <family val="1"/>
        <charset val="204"/>
      </rPr>
      <t>2</t>
    </r>
  </si>
  <si>
    <r>
      <rPr>
        <u/>
        <sz val="12"/>
        <color indexed="8"/>
        <rFont val="PT Astra Serif"/>
        <family val="1"/>
        <charset val="204"/>
      </rPr>
      <t>Общая величина</t>
    </r>
    <r>
      <rPr>
        <sz val="12"/>
        <color indexed="8"/>
        <rFont val="PT Astra Serif"/>
        <family val="1"/>
        <charset val="204"/>
      </rPr>
      <t xml:space="preserve"> реализованных на рынке товаров, работ и услуг в натуральном выражении (единиц)</t>
    </r>
    <r>
      <rPr>
        <vertAlign val="superscript"/>
        <sz val="12"/>
        <color indexed="8"/>
        <rFont val="PT Astra Serif"/>
        <family val="1"/>
        <charset val="204"/>
      </rPr>
      <t>3</t>
    </r>
  </si>
  <si>
    <t xml:space="preserve">Территория, на которой осуществляется деятельность                      </t>
  </si>
  <si>
    <t>Доля участия Томской области, %</t>
  </si>
  <si>
    <t>Объем финансирования из бюджета Томской области, тыс. руб.</t>
  </si>
  <si>
    <t>В соответствии с п.46-48 Единой методики:</t>
  </si>
  <si>
    <t>Приложение № 4</t>
  </si>
  <si>
    <t>мониторинг деятельности хозяйствующих субъектов, доля участия субъекта Российской Федерации в которых составляет 50 и более процентов проводится в части областных государственных учреждений, а также хозяйственных обществ, товариществ, акции, паи, доли которых находятся в собственности Томской области, иных организаций, созданных на основе или с использованием государственного имущества Томской области в соответствии с распоряжением Администрации Томской области от 19.01.2007 № 14-ра</t>
  </si>
  <si>
    <t>Отчет по мониторингу хозяйствующих субъектов,  доля участия Томской области в которых составляет 50 и более процентов</t>
  </si>
  <si>
    <t>Томская область</t>
  </si>
  <si>
    <t>ОГАУ "Томская облветлаборатория"</t>
  </si>
  <si>
    <t>Департамент ветеринарии Томской области</t>
  </si>
  <si>
    <t>рынок лабораторных исследований для выдачи ветеринарных сопроводительных документов</t>
  </si>
  <si>
    <t>75.00</t>
  </si>
  <si>
    <t>ОГАУ "Асиновское райветуправление"</t>
  </si>
  <si>
    <t>ОГАУ "Кожевниковское райветуправление"</t>
  </si>
  <si>
    <t>ОГАУ "Кривошеинское райветуправление"</t>
  </si>
  <si>
    <t>исслед.</t>
  </si>
  <si>
    <t>t (2025 год)</t>
  </si>
  <si>
    <t>t-1 (2024 год)</t>
  </si>
  <si>
    <t>t-3 (2022 год)</t>
  </si>
  <si>
    <t>t-2 (2023 год)</t>
  </si>
  <si>
    <t>Фонд «Региональный фонд капитального ремонта многоквартирных домов Томской области» &lt;1&gt;</t>
  </si>
  <si>
    <t>Департамент ЖКХ и государственного жилищного надзора Томской области</t>
  </si>
  <si>
    <t>-</t>
  </si>
  <si>
    <t>64.99 Предоставление прочих финансовых
услуг, кроме услуг по страхованию и
пенсионному обеспечению, не включенных
в другие группировки</t>
  </si>
  <si>
    <t>Акционерное общество «Региональный деловой центр Томской области» &lt;2&gt;</t>
  </si>
  <si>
    <t>Департамент по управлению государственной собственностью Томской области</t>
  </si>
  <si>
    <t xml:space="preserve">46.71 Торговля оптовая твердым, жидким и газообразным топливом и подобными продуктами </t>
  </si>
  <si>
    <t>тонн</t>
  </si>
  <si>
    <t>Автономная некоммерческая организация «Томский центр ресурсосбережения и энергоэффективности» &lt;3&gt;</t>
  </si>
  <si>
    <t>72.19 Научные исследования и разработки
в области естественных и технических наук
прочие</t>
  </si>
  <si>
    <t>г.Томск, Томская область</t>
  </si>
  <si>
    <t>АО "Медтехника"</t>
  </si>
  <si>
    <t>Департамент по управлению государвстенной собственностью Томской области</t>
  </si>
  <si>
    <t>Рынок продаж техникой,
оборудованием и инструментами,
применяемыми в медицинских целях</t>
  </si>
  <si>
    <t>Торговля оптовая техникой,
оборудованием и инструментами,
применяемыми в медицинских целях</t>
  </si>
  <si>
    <t>шт.</t>
  </si>
  <si>
    <t>Томская область, Колпашевский район</t>
  </si>
  <si>
    <t>АО "Санаторий "Чажемто"</t>
  </si>
  <si>
    <t>Рынок медицинских услуг</t>
  </si>
  <si>
    <t>Медицинская деятельность. (86.90.4 Деятельность санаторно-курортных организаций)</t>
  </si>
  <si>
    <t>койко-дни</t>
  </si>
  <si>
    <t>город Томск</t>
  </si>
  <si>
    <t>ОГКУ "ИТЦ ТО"</t>
  </si>
  <si>
    <t>7021020949 (Департамент социальной защиты населения Томской области)</t>
  </si>
  <si>
    <t xml:space="preserve">Рынок социальных услуг </t>
  </si>
  <si>
    <t>62.01 (доп. 88.99, 62.02, 62.03, 63.11, 43.21, 95.11, 74.90.99, 62.09)</t>
  </si>
  <si>
    <t>услуга</t>
  </si>
  <si>
    <t>Александровский район</t>
  </si>
  <si>
    <t>ОГКУ "ЦСПН Александровского района"</t>
  </si>
  <si>
    <t xml:space="preserve">                                                             Предоставление мер социальной поддержки, государственной социальной и материальной помощи (88.10)
</t>
  </si>
  <si>
    <t xml:space="preserve">Томская область Асиновский район </t>
  </si>
  <si>
    <t>ОГКУ "ЦСПН Асиновского р-на"</t>
  </si>
  <si>
    <t>Предоставление социальных услуг без обеспечения проживания престарелым и инвалидам   (88.10)</t>
  </si>
  <si>
    <t>Томская область, Бакчарский район</t>
  </si>
  <si>
    <t>ОГКУ "ЦСПН Бакчарского района"</t>
  </si>
  <si>
    <t>Томская область, Верхнекетский район</t>
  </si>
  <si>
    <t>ОГКУ "ЦСПН Верхнекетского р-на"</t>
  </si>
  <si>
    <t>ЗАТО Северск</t>
  </si>
  <si>
    <t>ОГКУ "ЦСПН ЗАТО Северск"</t>
  </si>
  <si>
    <t xml:space="preserve"> Предоставление МСП, государственной социальной и материальной помощи
 оформление и выдача документов, подтверждающих право граждан на получение МСП;
(88.99)</t>
  </si>
  <si>
    <t>Зырянский район</t>
  </si>
  <si>
    <t>ОГКУ "ЦСПН Зырянского района"</t>
  </si>
  <si>
    <t>Предоставление социальных услуг без обеспечения проживания престарелым и инвалидам (88.10)</t>
  </si>
  <si>
    <t xml:space="preserve"> Каргасокского район</t>
  </si>
  <si>
    <t>ОГКУ "ЦСПН Каргасокского района"</t>
  </si>
  <si>
    <t>Предоставление социальных услуг без обеспечения проживания (88.10)</t>
  </si>
  <si>
    <t>г. Томска</t>
  </si>
  <si>
    <t>ОГКУ "ЦСПН Кировского района г. Томска"</t>
  </si>
  <si>
    <t>Оказание услуг по предоставлению гражданам мер социальной поддержки в рамках исполнения гражданско-правовых договоров (контрактов) с муниципальными образованиями. (88.99)</t>
  </si>
  <si>
    <t>Кожевниковский район</t>
  </si>
  <si>
    <t>ОГКУ "ЦСПН Кожевниковского района"</t>
  </si>
  <si>
    <t>предоставление социальных услуг, в форме социального обслуживания на дому, входящих в утвержденный законом Томской области перечень социальных услуг, предоставляемых поставщиками социальных услуг; (88.10)</t>
  </si>
  <si>
    <t>Колпашевский район</t>
  </si>
  <si>
    <t>ОГКУ "ЦСПН Колпашевского района"</t>
  </si>
  <si>
    <t>предоставление мер социальной поддержки, государственной социальной и материальной помощи; оформление и выдача документов, подтверждающих право граждан на получение мер социальной поддержки; предоставление социальных услуг в форме социального обслуживания на дому, входящих в утвержденный законом Томской области перечень социальных услуг, предоставляемых поставщиками социальных услуг (88.10)</t>
  </si>
  <si>
    <t>Кривошеинский район</t>
  </si>
  <si>
    <t>ОГКУ "ЦСПН Кривошеинского района"</t>
  </si>
  <si>
    <t>Оказание социальных услугбез обеспечения проживания престарелых и инвалидов (88.10)</t>
  </si>
  <si>
    <t>г. Томск</t>
  </si>
  <si>
    <t>ОГКУ "ЦСПН Ленинского р-на г. Томска"</t>
  </si>
  <si>
    <t>ОГКУ "ЦСПН Молчановского района"</t>
  </si>
  <si>
    <t>предоставление социальных услуг без обеспечения проживания престарелым и инвалидам (88.10)</t>
  </si>
  <si>
    <t xml:space="preserve"> г.Томск </t>
  </si>
  <si>
    <t>ОГКУ "ЦСПН Октябрьского района г.Томска"</t>
  </si>
  <si>
    <t>Оказание услуг по предоставлению гражданам мер социальной поддержки в рамках исполнения гражданско-правовых  договоров (контрактов) с муниципальными образованиями (ОКВЭД 88.99)</t>
  </si>
  <si>
    <t>Томская область, Парабельский район</t>
  </si>
  <si>
    <t>ОГКУ "ЦСПН Парабельского района"</t>
  </si>
  <si>
    <t>Первомайский район</t>
  </si>
  <si>
    <t>ОГКУ "ЦСПН Первомайского района"</t>
  </si>
  <si>
    <t>Предоставление социальных услуг в форме социального обслуживания на дому (88.10)</t>
  </si>
  <si>
    <t>ОГКУ "ЦСПН Советского района г. Томска"</t>
  </si>
  <si>
    <t>Оказание услуг по предоставлению гражданам мер социальной поддержки в рамках исполнения гражданско-правовых договоров (контрактов) с муниципальными образованиями (88.99)</t>
  </si>
  <si>
    <t>Тегульдетский район</t>
  </si>
  <si>
    <t>ОГКУ "ЦСПН Тегульдетского района"</t>
  </si>
  <si>
    <t xml:space="preserve">
1) предоставление социальных услуг в форме социального обслуживания на дому, входящих в утвержденный законом Томской области перечень социальных услуг, предоставляемых поставщиками социальных услуг;
2) предоставление дополнительных социальных услуг (88.10)</t>
  </si>
  <si>
    <t>Томский муниципальный район</t>
  </si>
  <si>
    <t>ОГКУ "ЦСПН Томского района"</t>
  </si>
  <si>
    <t>Предоставление мер социальной поддержки, государственной социальной и материальной помощи;
 оформление и выдача документов, подтверждающих право граждан на получение мер социальной поддержки (88.99)</t>
  </si>
  <si>
    <t xml:space="preserve"> Чаинский район</t>
  </si>
  <si>
    <t>ОГКУ "ЦСПН Чаинского района"</t>
  </si>
  <si>
    <t>88.10 Предоставление социальных услуг без обеспечения проживания престарелых и инвалидов</t>
  </si>
  <si>
    <t>Шегарский район</t>
  </si>
  <si>
    <t>ОГКУ "ЦСПН Шегарского района"</t>
  </si>
  <si>
    <t xml:space="preserve"> Предоставление  социальных услуг без обеспечения проживания престарелым  гражданам и инвалидам (88.10)</t>
  </si>
  <si>
    <t>г. Кедровый</t>
  </si>
  <si>
    <t>ОГКУ "ЦСПН г.Кедрового"</t>
  </si>
  <si>
    <t>Предоставление мер социальной поддержки, государственной социальной и материальной помощи (88.10)</t>
  </si>
  <si>
    <t>Томская область, г. Стрежевой</t>
  </si>
  <si>
    <t>ОГКУ "ЦСПН г. Стрежевого"</t>
  </si>
  <si>
    <t xml:space="preserve"> Предоставление социальных услуг без обеспечения проживания престарелым и инвалидам (88.10)</t>
  </si>
  <si>
    <t>ОГКУ "ЦСПН по оплате ЖКУ"</t>
  </si>
  <si>
    <t>Предоставление мер социальной поддержки по оплате жилого помещения и коммунальных услуг в денежной форме отдельным категориям граждан на территории г. Томска (ежемесячных денежных выплат, компенсационных доплат, субсидий на оплату жилого помещения и коммунальных услуг, дополнительных мер социальной поддержки при предоставлении субсидий);методическое обеспечение и осуществление проверок деятельности уполномоченных учреждений по предоставлению субсидий на оплату жилого помещения и коммунальных услуг и дополнительных мер социальной поддержки при предоставлении субсидий на территории Томской области (88.99)</t>
  </si>
  <si>
    <t>ОГБУ "Итатский ДИПИ"</t>
  </si>
  <si>
    <t>Деятельность по уходу за престарелыми и инвалидами с обеспечением проживания (87.30)</t>
  </si>
  <si>
    <t>Томская область, Колпашевский район, с. Тогур</t>
  </si>
  <si>
    <t xml:space="preserve"> ОГБУ "ДСО "Парус"</t>
  </si>
  <si>
    <t xml:space="preserve"> Обеспечение реализации права граждан, страдающих психическими расстройствами и признанных нуждающимися в социальном обслуживании, на получение социальных услуг в стационарной форме (87.30)</t>
  </si>
  <si>
    <t>ОГБУ "ДИПИ Александровского района"</t>
  </si>
  <si>
    <t xml:space="preserve">Оказания услуг в целях обеспечения реализации предусмотренных действующим законодательством полномочий Томской области в сфере социальной защиты населения.
Обеспечение реализации прав граждан пожилого возраста и инвалидов, частично или полностью утративших способность к самообслуживанию и нуждающихся в постоянном постороннем уходе, на стационарное социальное обслуживание (87.30)
</t>
  </si>
  <si>
    <t>Муниципальное образование Итатское сельское поселение</t>
  </si>
  <si>
    <t xml:space="preserve">ОГБУ "ДСО "Милосердие" </t>
  </si>
  <si>
    <t>Деятельность по уходу за престарелыми и инвалидами с обеспечением проживания  (87.30)</t>
  </si>
  <si>
    <t>ОГБУ "ДИПИ "Виола" ЗАТО Северск"</t>
  </si>
  <si>
    <t xml:space="preserve"> Деятельность по уходу за престарелыми и инвалидами с обеспечением проживания (87.30)</t>
  </si>
  <si>
    <t>Томская область,   Чаинский район</t>
  </si>
  <si>
    <t>ОГБУ "ДИПИ Чаинского района"</t>
  </si>
  <si>
    <t>Наргинское сельское поселение Молчановского района Томской области</t>
  </si>
  <si>
    <t>ОГБУ "Наргинский дом-интернат для престарелых и инвалидов Молчановского района"</t>
  </si>
  <si>
    <t>Бакчарский район</t>
  </si>
  <si>
    <t>ОГБУ "ДИПИ Бакчарского района"</t>
  </si>
  <si>
    <t>Деятельность по уходу за престарелыми и инвалидамис обеспечением проживания (87.30)</t>
  </si>
  <si>
    <t>ОГБУ "Центр социальной адаптации г. Томска"</t>
  </si>
  <si>
    <t>Деятельность по уходу с обеспечением проживания прочая   (87.9)</t>
  </si>
  <si>
    <t>г. Северск</t>
  </si>
  <si>
    <t>ОГАУ "КЦСОН ЗАТО Северск"</t>
  </si>
  <si>
    <t xml:space="preserve"> Предоставление социальных услуг без обеспечения проживания престарелым и инвалидам  (88.10)</t>
  </si>
  <si>
    <t>ОГАУ "КЦСОН ТО"</t>
  </si>
  <si>
    <t>Побединскле сельское поселение</t>
  </si>
  <si>
    <t>ОГАУ "ДИПИ"Лесная дача"</t>
  </si>
  <si>
    <t>Анастасьевское поселение Шегарского района</t>
  </si>
  <si>
    <t>ОГАУ "ДСО "Забота"</t>
  </si>
  <si>
    <t>Рынок социальных услуг</t>
  </si>
  <si>
    <t>Томская область, город Томск</t>
  </si>
  <si>
    <t>Акционерное общество "Томскавтотранс"</t>
  </si>
  <si>
    <t>Cубъект Российской Федерации «Томская область», права от имени акционера осуществляет Департамент по управлению государственной собственностью Томской области</t>
  </si>
  <si>
    <t>Рынок оказания услуг по перевозке пассажиров автомобильным транспортом по межмуниципальным маршрутам регулярных перевозок.</t>
  </si>
  <si>
    <t>52.21.21 Деятельность автовокзалов и автостанций. Организация и осуществление регулярных перевозок пассажиров и багажа  по  маршрутам регулярных перевозок</t>
  </si>
  <si>
    <t>тыс.шт.</t>
  </si>
  <si>
    <t>Томская область, город Томск.</t>
  </si>
  <si>
    <t>Общество с ограниченной ответственностью «Томская областная пассажирская компания»</t>
  </si>
  <si>
    <t>Cубъект Российской Федерации «Томская область», права от имени акционера осуществляет Департамент транспорта, дорожной деятельности и связи Томской области</t>
  </si>
  <si>
    <t>Организация и осуществление регулярных перевозок пассажиров и багажа  по  маршрутам регулярных перевозок</t>
  </si>
  <si>
    <t>ОГАУ "Томсклесхоз</t>
  </si>
  <si>
    <t>Департамент лесного хозяйства Томской области</t>
  </si>
  <si>
    <t xml:space="preserve">ОКВЭД 02.40.2 </t>
  </si>
  <si>
    <t>тыс.куб.м./тыс.шт</t>
  </si>
  <si>
    <t xml:space="preserve">ОКВЭД 02.10.11 </t>
  </si>
  <si>
    <t xml:space="preserve">ОКВЭД 02.40.1 </t>
  </si>
  <si>
    <t>Общество с ограниченной ответственностью "Томский кампус"</t>
  </si>
  <si>
    <t>Томская область, в лице Департамента по управлению государственной собственностью Томской области</t>
  </si>
  <si>
    <t>Строительство жилых и нежилых зданий</t>
  </si>
  <si>
    <t>_</t>
  </si>
  <si>
    <t>Автономная некоммерческая организация "Центр инжиниринга и инноваций Томской области"</t>
  </si>
  <si>
    <t>Консультирование по вопросам коммерческой деятельности и управления</t>
  </si>
  <si>
    <t>Общество с ограниченной ответственностью "Центр инновационного развития Томской области"</t>
  </si>
  <si>
    <t>Научные исследования и разработки в области естественных и технических наук прочие</t>
  </si>
  <si>
    <t>Общественно полезный фонд "Центр компетенций по вопросам городской среды Томской области"</t>
  </si>
  <si>
    <t>Департамент строительства Томской области</t>
  </si>
  <si>
    <t>Благоустройство</t>
  </si>
  <si>
    <t>Предоставление прочих финансовых
услуг, кроме услуг по страхованию и
пенсионному обеспечению, не включенных
в другие группировки, разработка строительных проектов,  деятельность в области архитектуры</t>
  </si>
  <si>
    <t>x</t>
  </si>
  <si>
    <t>1 шт.</t>
  </si>
  <si>
    <t>Муниципальное образование "Город Томск"</t>
  </si>
  <si>
    <t>Акционерное общество "Особая экономическая зона технико-внедренческого типа "Томск"</t>
  </si>
  <si>
    <t xml:space="preserve">1) аренда и управление собственным или арендованным недвижимым имуществом;
2) производство, передача и распределение электроэнергии; производство и распределение газообразного топлива; производство, передача и распределение пара и горячей воды; кондиционирование воздуха;
3) строительство жилых и нежилых зданий; подготовка строительной площадки; производство электромонтажных, санитарно-технических и прочих строительно-монтажных работ; работы строительные отделочные; работы строительные специализированные прочие, не включенные в другие группировки;
4) торговля автотранспортными средствами; торговля оптовая прочими машинами, оборудованием и принадлежностями; торговля оптовая неспециализированная; торговля розничная прочая в неспециализированных магазинах;
5) деятельность прочего сухопутного пассажирского транспорта;
6) деятельность по складированию и хранению;
7) деятельность транспортная вспомогательная;
8) деятельность гостиниц и прочих мест для временного проживания; деятельность по предоставлению мест для краткосрочного проживания; деятельность по предоставлению прочих мест для временного проживания;
9) деятельность ресторанов и услуги по доставке продуктов питания; деятельность ресторанов и кафе с полным ресторанным обслуживанием, кафетериев, ресторанов быстрого питания и самообслуживания; подача напитков;
10) деятельность в области связи на базе проводных технологий; деятельность информационных служб прочая, не включенная в другие группировки;
11) предоставление прочих финансовых услуг, кроме услуг по страхованию и пенсионному обеспечению, не включенных в другие группировки;
12) покупка и продажа собственного недвижимого имущества; операции с недвижимым имуществом за вознаграждение или на договорной основе;
13) деятельность в области права; деятельность по оказанию услуг в области бухгалтерского учета, по проведению финансового аудита, по налоговому консультированию; консультирование по вопросам коммерческой деятельности и управления;
14) деятельность в области архитектуры, связанная с созданием архитектурного объекта;
15)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областях;
16) научные исследования и разработки в области естественных и технических наук;
17) деятельность рекламная;
18) исследование конъюнктуры рынка и изучение общественного мнения;
19) аренда и лизинг легковых автомобилей и легких автотранспортных средств; аренда и лизинг грузовых транспортных средств; аренда и лизинг офисных машин и оборудования, включая вычислительную технику;
20) деятельность агентств по подбору персонала; 
21) деятельность по обеспечению безопасности и проведению расследований;
22) деятельность по комплексному обслуживанию помещений; деятельность по общей уборке зданий; деятельность по благоустройству ландшафта; 
23) деятельность по организации конференций и выставок.
</t>
  </si>
  <si>
    <t>Гкал</t>
  </si>
  <si>
    <t>Томск</t>
  </si>
  <si>
    <t>ОГБУ "Облкомприрода"</t>
  </si>
  <si>
    <t xml:space="preserve">Департамент природных ресурсов и охраны окружающей среды </t>
  </si>
  <si>
    <t>не относится к конкурентному рынку</t>
  </si>
  <si>
    <t>84.12 Государственное регулирование
деятельности в области здравоохранения,
образования, социально-культурного
развития и других социальных услуг, кроме
социального обеспечения</t>
  </si>
  <si>
    <t>**</t>
  </si>
  <si>
    <t>шт</t>
  </si>
  <si>
    <t>рынок отсутствует</t>
  </si>
  <si>
    <t>АО "Полигон"</t>
  </si>
  <si>
    <t>38.12 Сбор опасных отходов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</si>
</sst>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%"/>
    <numFmt numFmtId="167" formatCode="#,##0.00\ _₽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PT Astra Serif"/>
      <family val="1"/>
      <charset val="204"/>
    </font>
    <font>
      <b/>
      <sz val="12"/>
      <color indexed="8"/>
      <name val="PT Astra Serif"/>
      <family val="1"/>
      <charset val="204"/>
    </font>
    <font>
      <sz val="12"/>
      <color theme="1"/>
      <name val="PT Astra Serif"/>
      <family val="1"/>
      <charset val="204"/>
    </font>
    <font>
      <vertAlign val="superscript"/>
      <sz val="12"/>
      <color indexed="8"/>
      <name val="PT Astra Serif"/>
      <family val="1"/>
      <charset val="204"/>
    </font>
    <font>
      <u/>
      <sz val="12"/>
      <color indexed="8"/>
      <name val="PT Astra Serif"/>
      <family val="1"/>
      <charset val="204"/>
    </font>
    <font>
      <sz val="12"/>
      <name val="PT Astra Serif"/>
      <family val="1"/>
      <charset val="204"/>
    </font>
    <font>
      <sz val="11"/>
      <color theme="1"/>
      <name val="PT Astra Serif"/>
      <family val="1"/>
      <charset val="204"/>
    </font>
    <font>
      <i/>
      <sz val="12"/>
      <color theme="1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</font>
    <font>
      <sz val="12"/>
      <color theme="1"/>
      <name val="PT Astra Serif"/>
    </font>
    <font>
      <sz val="12"/>
      <color rgb="FFFF0000"/>
      <name val="PT Astra Serif"/>
      <family val="1"/>
      <charset val="204"/>
    </font>
    <font>
      <sz val="8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9" fontId="10" fillId="3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 wrapText="1"/>
    </xf>
    <xf numFmtId="0" fontId="5" fillId="0" borderId="0" xfId="0" applyFont="1" applyBorder="1"/>
    <xf numFmtId="0" fontId="5" fillId="4" borderId="0" xfId="0" applyFont="1" applyFill="1" applyBorder="1"/>
    <xf numFmtId="0" fontId="12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166" fontId="10" fillId="3" borderId="1" xfId="1" applyNumberFormat="1" applyFont="1" applyFill="1" applyBorder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164" fontId="10" fillId="0" borderId="6" xfId="0" applyNumberFormat="1" applyFont="1" applyFill="1" applyBorder="1" applyAlignment="1">
      <alignment horizontal="center" vertical="center"/>
    </xf>
    <xf numFmtId="164" fontId="14" fillId="0" borderId="6" xfId="0" applyNumberFormat="1" applyFont="1" applyFill="1" applyBorder="1" applyAlignment="1">
      <alignment horizontal="center" vertical="center"/>
    </xf>
    <xf numFmtId="164" fontId="14" fillId="0" borderId="7" xfId="0" applyNumberFormat="1" applyFont="1" applyFill="1" applyBorder="1" applyAlignment="1">
      <alignment horizontal="center" vertical="center"/>
    </xf>
    <xf numFmtId="164" fontId="15" fillId="0" borderId="8" xfId="0" applyNumberFormat="1" applyFont="1" applyFill="1" applyBorder="1" applyAlignment="1">
      <alignment horizontal="center" vertical="center"/>
    </xf>
    <xf numFmtId="164" fontId="15" fillId="0" borderId="6" xfId="0" applyNumberFormat="1" applyFont="1" applyFill="1" applyBorder="1" applyAlignment="1">
      <alignment horizontal="center" vertical="center"/>
    </xf>
    <xf numFmtId="164" fontId="10" fillId="0" borderId="6" xfId="1" applyNumberFormat="1" applyFont="1" applyFill="1" applyBorder="1" applyAlignment="1">
      <alignment horizontal="center" vertical="center"/>
    </xf>
    <xf numFmtId="164" fontId="7" fillId="0" borderId="1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top"/>
    </xf>
    <xf numFmtId="164" fontId="10" fillId="0" borderId="1" xfId="4" applyNumberFormat="1" applyFont="1" applyFill="1" applyBorder="1" applyAlignment="1">
      <alignment horizontal="center" vertical="top"/>
    </xf>
    <xf numFmtId="164" fontId="10" fillId="0" borderId="1" xfId="0" applyNumberFormat="1" applyFont="1" applyFill="1" applyBorder="1" applyAlignment="1">
      <alignment horizontal="center" vertical="distributed" wrapText="1"/>
    </xf>
    <xf numFmtId="164" fontId="10" fillId="0" borderId="1" xfId="4" applyNumberFormat="1" applyFont="1" applyFill="1" applyBorder="1" applyAlignment="1">
      <alignment horizontal="center" vertical="distributed" wrapText="1"/>
    </xf>
    <xf numFmtId="0" fontId="5" fillId="0" borderId="0" xfId="0" applyFont="1" applyFill="1" applyAlignment="1">
      <alignment horizontal="center" vertical="center"/>
    </xf>
    <xf numFmtId="2" fontId="10" fillId="0" borderId="1" xfId="0" applyNumberFormat="1" applyFont="1" applyFill="1" applyBorder="1" applyAlignment="1">
      <alignment vertical="center"/>
    </xf>
    <xf numFmtId="164" fontId="10" fillId="0" borderId="1" xfId="1" applyNumberFormat="1" applyFont="1" applyFill="1" applyBorder="1" applyAlignment="1" applyProtection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2" fontId="10" fillId="0" borderId="1" xfId="0" applyNumberFormat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/>
    </xf>
    <xf numFmtId="167" fontId="10" fillId="2" borderId="1" xfId="0" applyNumberFormat="1" applyFont="1" applyFill="1" applyBorder="1" applyAlignment="1">
      <alignment horizontal="center" vertical="center"/>
    </xf>
    <xf numFmtId="167" fontId="7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9" fontId="10" fillId="3" borderId="1" xfId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textRotation="90"/>
    </xf>
    <xf numFmtId="0" fontId="10" fillId="2" borderId="3" xfId="0" applyFont="1" applyFill="1" applyBorder="1" applyAlignment="1">
      <alignment horizontal="center" vertical="center" textRotation="90"/>
    </xf>
    <xf numFmtId="0" fontId="10" fillId="2" borderId="4" xfId="0" applyFont="1" applyFill="1" applyBorder="1" applyAlignment="1">
      <alignment horizontal="center" vertical="center" textRotation="90"/>
    </xf>
    <xf numFmtId="2" fontId="10" fillId="2" borderId="2" xfId="0" applyNumberFormat="1" applyFont="1" applyFill="1" applyBorder="1" applyAlignment="1">
      <alignment horizontal="center" vertical="center" textRotation="90"/>
    </xf>
    <xf numFmtId="2" fontId="10" fillId="2" borderId="3" xfId="0" applyNumberFormat="1" applyFont="1" applyFill="1" applyBorder="1" applyAlignment="1">
      <alignment horizontal="center" vertical="center" textRotation="90"/>
    </xf>
    <xf numFmtId="2" fontId="10" fillId="2" borderId="4" xfId="0" applyNumberFormat="1" applyFont="1" applyFill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/>
    <xf numFmtId="9" fontId="10" fillId="3" borderId="1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Процентный" xfId="1" builtinId="5"/>
    <cellStyle name="Процентный 2" xfId="2"/>
    <cellStyle name="Процентный 2 2" xfId="3"/>
    <cellStyle name="Процентный 2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6"/>
  <sheetViews>
    <sheetView tabSelected="1" zoomScale="80" zoomScaleNormal="80" zoomScaleSheetLayoutView="90" workbookViewId="0">
      <pane xSplit="4" ySplit="8" topLeftCell="E105" activePane="bottomRight" state="frozen"/>
      <selection pane="topRight" activeCell="E1" sqref="E1"/>
      <selection pane="bottomLeft" activeCell="A9" sqref="A9"/>
      <selection pane="bottomRight" activeCell="K111" sqref="K111"/>
    </sheetView>
  </sheetViews>
  <sheetFormatPr defaultColWidth="9.140625" defaultRowHeight="15" x14ac:dyDescent="0.25"/>
  <cols>
    <col min="1" max="1" width="3.85546875" style="2" customWidth="1"/>
    <col min="2" max="2" width="4.7109375" style="1" customWidth="1"/>
    <col min="3" max="3" width="27" style="1" hidden="1" customWidth="1"/>
    <col min="4" max="4" width="19.28515625" style="1" customWidth="1"/>
    <col min="5" max="5" width="22" style="2" customWidth="1"/>
    <col min="6" max="6" width="18.7109375" style="2" customWidth="1"/>
    <col min="7" max="7" width="17.7109375" style="2" customWidth="1"/>
    <col min="8" max="8" width="22" style="2" customWidth="1"/>
    <col min="9" max="9" width="21.28515625" style="1" customWidth="1"/>
    <col min="10" max="12" width="11.28515625" style="1" customWidth="1"/>
    <col min="13" max="13" width="9.7109375" style="1" customWidth="1"/>
    <col min="14" max="14" width="12.28515625" style="1" customWidth="1"/>
    <col min="15" max="15" width="12" style="1" customWidth="1"/>
    <col min="16" max="16" width="12.140625" style="1" customWidth="1"/>
    <col min="17" max="17" width="12.42578125" style="1" customWidth="1"/>
    <col min="18" max="18" width="8.85546875" style="1" customWidth="1"/>
    <col min="19" max="22" width="11.140625" style="1" customWidth="1"/>
    <col min="23" max="23" width="12.140625" style="1" customWidth="1"/>
    <col min="24" max="24" width="13.7109375" style="1" customWidth="1"/>
    <col min="25" max="26" width="10.28515625" style="1" customWidth="1"/>
    <col min="27" max="29" width="10.140625" style="1" bestFit="1" customWidth="1"/>
    <col min="30" max="30" width="9.85546875" style="1" bestFit="1" customWidth="1"/>
    <col min="31" max="31" width="12" style="1" customWidth="1"/>
    <col min="32" max="32" width="10" style="1" customWidth="1"/>
    <col min="33" max="33" width="9.85546875" style="1" customWidth="1"/>
    <col min="34" max="34" width="10.28515625" style="1" customWidth="1"/>
    <col min="35" max="35" width="10" style="1" customWidth="1"/>
    <col min="36" max="36" width="11" style="1" customWidth="1"/>
    <col min="37" max="37" width="10.5703125" style="1" customWidth="1"/>
    <col min="38" max="38" width="11" style="1" customWidth="1"/>
    <col min="39" max="16384" width="9.140625" style="1"/>
  </cols>
  <sheetData>
    <row r="1" spans="2:38" s="2" customFormat="1" ht="15.75" x14ac:dyDescent="0.25">
      <c r="C1" s="15" t="s">
        <v>18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  <c r="O1" s="14"/>
      <c r="P1" s="14"/>
      <c r="Q1" s="14"/>
      <c r="R1" s="13"/>
      <c r="S1" s="13"/>
      <c r="T1" s="13"/>
      <c r="U1" s="13"/>
      <c r="V1" s="13"/>
      <c r="W1" s="14"/>
      <c r="X1" s="14"/>
      <c r="Y1" s="14"/>
      <c r="Z1" s="14"/>
      <c r="AA1" s="13"/>
      <c r="AB1" s="13"/>
      <c r="AC1" s="13"/>
      <c r="AD1" s="13"/>
      <c r="AE1" s="13"/>
      <c r="AF1" s="13"/>
      <c r="AG1" s="13"/>
      <c r="AH1" s="13"/>
      <c r="AJ1" s="80" t="s">
        <v>19</v>
      </c>
      <c r="AK1" s="81"/>
      <c r="AL1" s="81"/>
    </row>
    <row r="2" spans="2:38" ht="44.25" customHeight="1" x14ac:dyDescent="0.25">
      <c r="B2" s="4"/>
      <c r="C2" s="86" t="s">
        <v>20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2"/>
      <c r="AJ2" s="82"/>
      <c r="AK2" s="82"/>
      <c r="AL2" s="82"/>
    </row>
    <row r="3" spans="2:38" s="2" customFormat="1" ht="12.75" customHeight="1" x14ac:dyDescent="0.25">
      <c r="B3" s="4"/>
      <c r="C3" s="12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0"/>
      <c r="AJ3" s="10"/>
      <c r="AK3" s="10"/>
      <c r="AL3" s="10"/>
    </row>
    <row r="4" spans="2:38" ht="23.25" customHeight="1" x14ac:dyDescent="0.25">
      <c r="B4" s="4"/>
      <c r="C4" s="5" t="s">
        <v>21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6" spans="2:38" ht="67.5" customHeight="1" x14ac:dyDescent="0.25">
      <c r="B6" s="72" t="s">
        <v>7</v>
      </c>
      <c r="C6" s="83" t="s">
        <v>15</v>
      </c>
      <c r="D6" s="73" t="s">
        <v>0</v>
      </c>
      <c r="E6" s="73" t="s">
        <v>8</v>
      </c>
      <c r="F6" s="73" t="s">
        <v>10</v>
      </c>
      <c r="G6" s="73" t="s">
        <v>16</v>
      </c>
      <c r="H6" s="73" t="s">
        <v>9</v>
      </c>
      <c r="I6" s="73" t="s">
        <v>11</v>
      </c>
      <c r="J6" s="73" t="s">
        <v>1</v>
      </c>
      <c r="K6" s="72"/>
      <c r="L6" s="72"/>
      <c r="M6" s="72"/>
      <c r="N6" s="73" t="s">
        <v>12</v>
      </c>
      <c r="O6" s="72"/>
      <c r="P6" s="72"/>
      <c r="Q6" s="72"/>
      <c r="R6" s="73" t="s">
        <v>13</v>
      </c>
      <c r="S6" s="72"/>
      <c r="T6" s="72"/>
      <c r="U6" s="72"/>
      <c r="V6" s="72"/>
      <c r="W6" s="73" t="s">
        <v>14</v>
      </c>
      <c r="X6" s="72"/>
      <c r="Y6" s="72"/>
      <c r="Z6" s="72"/>
      <c r="AA6" s="73" t="s">
        <v>17</v>
      </c>
      <c r="AB6" s="72"/>
      <c r="AC6" s="72"/>
      <c r="AD6" s="72"/>
      <c r="AE6" s="73" t="s">
        <v>2</v>
      </c>
      <c r="AF6" s="72"/>
      <c r="AG6" s="72"/>
      <c r="AH6" s="72"/>
      <c r="AI6" s="73" t="s">
        <v>3</v>
      </c>
      <c r="AJ6" s="72"/>
      <c r="AK6" s="72"/>
      <c r="AL6" s="72"/>
    </row>
    <row r="7" spans="2:38" ht="30" customHeight="1" x14ac:dyDescent="0.25">
      <c r="B7" s="72"/>
      <c r="C7" s="84"/>
      <c r="D7" s="72"/>
      <c r="E7" s="72"/>
      <c r="F7" s="72"/>
      <c r="G7" s="72"/>
      <c r="H7" s="72"/>
      <c r="I7" s="72"/>
      <c r="J7" s="73" t="s">
        <v>4</v>
      </c>
      <c r="K7" s="72"/>
      <c r="L7" s="72"/>
      <c r="M7" s="16" t="s">
        <v>5</v>
      </c>
      <c r="N7" s="73" t="s">
        <v>4</v>
      </c>
      <c r="O7" s="72"/>
      <c r="P7" s="72"/>
      <c r="Q7" s="16" t="s">
        <v>5</v>
      </c>
      <c r="R7" s="73" t="s">
        <v>6</v>
      </c>
      <c r="S7" s="73" t="s">
        <v>4</v>
      </c>
      <c r="T7" s="72"/>
      <c r="U7" s="72"/>
      <c r="V7" s="16" t="s">
        <v>5</v>
      </c>
      <c r="W7" s="73" t="s">
        <v>4</v>
      </c>
      <c r="X7" s="72"/>
      <c r="Y7" s="72"/>
      <c r="Z7" s="16" t="s">
        <v>5</v>
      </c>
      <c r="AA7" s="73" t="s">
        <v>4</v>
      </c>
      <c r="AB7" s="72"/>
      <c r="AC7" s="72"/>
      <c r="AD7" s="19" t="s">
        <v>5</v>
      </c>
      <c r="AE7" s="73" t="s">
        <v>4</v>
      </c>
      <c r="AF7" s="72"/>
      <c r="AG7" s="72"/>
      <c r="AH7" s="16" t="s">
        <v>5</v>
      </c>
      <c r="AI7" s="73" t="s">
        <v>4</v>
      </c>
      <c r="AJ7" s="72"/>
      <c r="AK7" s="72"/>
      <c r="AL7" s="16" t="s">
        <v>5</v>
      </c>
    </row>
    <row r="8" spans="2:38" ht="63" customHeight="1" x14ac:dyDescent="0.25">
      <c r="B8" s="72"/>
      <c r="C8" s="85"/>
      <c r="D8" s="72"/>
      <c r="E8" s="72"/>
      <c r="F8" s="72"/>
      <c r="G8" s="72"/>
      <c r="H8" s="72"/>
      <c r="I8" s="72"/>
      <c r="J8" s="16" t="s">
        <v>33</v>
      </c>
      <c r="K8" s="16" t="s">
        <v>34</v>
      </c>
      <c r="L8" s="16" t="s">
        <v>32</v>
      </c>
      <c r="M8" s="16" t="s">
        <v>31</v>
      </c>
      <c r="N8" s="20" t="s">
        <v>33</v>
      </c>
      <c r="O8" s="20" t="s">
        <v>34</v>
      </c>
      <c r="P8" s="20" t="s">
        <v>32</v>
      </c>
      <c r="Q8" s="20" t="s">
        <v>31</v>
      </c>
      <c r="R8" s="72"/>
      <c r="S8" s="20" t="s">
        <v>33</v>
      </c>
      <c r="T8" s="20" t="s">
        <v>34</v>
      </c>
      <c r="U8" s="20" t="s">
        <v>32</v>
      </c>
      <c r="V8" s="20" t="s">
        <v>31</v>
      </c>
      <c r="W8" s="20" t="s">
        <v>33</v>
      </c>
      <c r="X8" s="20" t="s">
        <v>34</v>
      </c>
      <c r="Y8" s="20" t="s">
        <v>32</v>
      </c>
      <c r="Z8" s="20" t="s">
        <v>31</v>
      </c>
      <c r="AA8" s="20" t="s">
        <v>33</v>
      </c>
      <c r="AB8" s="20" t="s">
        <v>34</v>
      </c>
      <c r="AC8" s="20" t="s">
        <v>32</v>
      </c>
      <c r="AD8" s="20" t="s">
        <v>31</v>
      </c>
      <c r="AE8" s="20" t="s">
        <v>33</v>
      </c>
      <c r="AF8" s="20" t="s">
        <v>34</v>
      </c>
      <c r="AG8" s="20" t="s">
        <v>32</v>
      </c>
      <c r="AH8" s="20" t="s">
        <v>31</v>
      </c>
      <c r="AI8" s="20" t="s">
        <v>33</v>
      </c>
      <c r="AJ8" s="20" t="s">
        <v>34</v>
      </c>
      <c r="AK8" s="20" t="s">
        <v>32</v>
      </c>
      <c r="AL8" s="20" t="s">
        <v>31</v>
      </c>
    </row>
    <row r="9" spans="2:38" s="3" customFormat="1" ht="110.25" x14ac:dyDescent="0.25">
      <c r="B9" s="6">
        <v>1</v>
      </c>
      <c r="C9" s="17" t="s">
        <v>22</v>
      </c>
      <c r="D9" s="18" t="s">
        <v>23</v>
      </c>
      <c r="E9" s="6">
        <v>7017086746</v>
      </c>
      <c r="F9" s="6" t="s">
        <v>24</v>
      </c>
      <c r="G9" s="6">
        <v>100</v>
      </c>
      <c r="H9" s="6" t="s">
        <v>25</v>
      </c>
      <c r="I9" s="6" t="s">
        <v>26</v>
      </c>
      <c r="J9" s="21">
        <v>17675</v>
      </c>
      <c r="K9" s="21">
        <v>17330.3</v>
      </c>
      <c r="L9" s="21">
        <v>21229.599999999999</v>
      </c>
      <c r="M9" s="21">
        <v>15615.3</v>
      </c>
      <c r="N9" s="7"/>
      <c r="O9" s="7"/>
      <c r="P9" s="7"/>
      <c r="Q9" s="7"/>
      <c r="R9" s="7" t="s">
        <v>30</v>
      </c>
      <c r="S9" s="22">
        <v>118664</v>
      </c>
      <c r="T9" s="22">
        <v>113387</v>
      </c>
      <c r="U9" s="22">
        <f>30825+105093</f>
        <v>135918</v>
      </c>
      <c r="V9" s="22">
        <f>25000+88713</f>
        <v>113713</v>
      </c>
      <c r="W9" s="8"/>
      <c r="X9" s="8"/>
      <c r="Y9" s="8"/>
      <c r="Z9" s="8"/>
      <c r="AA9" s="21">
        <v>22306.2</v>
      </c>
      <c r="AB9" s="21">
        <v>27092</v>
      </c>
      <c r="AC9" s="21">
        <v>29531</v>
      </c>
      <c r="AD9" s="21">
        <v>35420</v>
      </c>
      <c r="AE9" s="9" t="e">
        <f>J9/N9</f>
        <v>#DIV/0!</v>
      </c>
      <c r="AF9" s="9" t="e">
        <f>K9/O9</f>
        <v>#DIV/0!</v>
      </c>
      <c r="AG9" s="9" t="e">
        <f t="shared" ref="AF9:AH17" si="0">L9/P9</f>
        <v>#DIV/0!</v>
      </c>
      <c r="AH9" s="9" t="e">
        <f t="shared" si="0"/>
        <v>#DIV/0!</v>
      </c>
      <c r="AI9" s="9" t="e">
        <f>S9/W9</f>
        <v>#DIV/0!</v>
      </c>
      <c r="AJ9" s="9" t="e">
        <f t="shared" ref="AJ9:AL24" si="1">T9/X9</f>
        <v>#DIV/0!</v>
      </c>
      <c r="AK9" s="9" t="e">
        <f t="shared" si="1"/>
        <v>#DIV/0!</v>
      </c>
      <c r="AL9" s="9" t="e">
        <f t="shared" si="1"/>
        <v>#DIV/0!</v>
      </c>
    </row>
    <row r="10" spans="2:38" s="3" customFormat="1" ht="110.25" x14ac:dyDescent="0.25">
      <c r="B10" s="6">
        <v>2</v>
      </c>
      <c r="C10" s="17" t="s">
        <v>22</v>
      </c>
      <c r="D10" s="18" t="s">
        <v>27</v>
      </c>
      <c r="E10" s="6">
        <v>7002010984</v>
      </c>
      <c r="F10" s="6" t="s">
        <v>24</v>
      </c>
      <c r="G10" s="6">
        <v>100</v>
      </c>
      <c r="H10" s="6" t="s">
        <v>25</v>
      </c>
      <c r="I10" s="6" t="s">
        <v>26</v>
      </c>
      <c r="J10" s="21">
        <v>578</v>
      </c>
      <c r="K10" s="21">
        <v>1015.4</v>
      </c>
      <c r="L10" s="21">
        <v>1165.3</v>
      </c>
      <c r="M10" s="21">
        <v>1996.5</v>
      </c>
      <c r="N10" s="7"/>
      <c r="O10" s="7"/>
      <c r="P10" s="7"/>
      <c r="Q10" s="7"/>
      <c r="R10" s="7" t="s">
        <v>30</v>
      </c>
      <c r="S10" s="22">
        <v>102771</v>
      </c>
      <c r="T10" s="22">
        <v>98931</v>
      </c>
      <c r="U10" s="22">
        <f>4777+94812</f>
        <v>99589</v>
      </c>
      <c r="V10" s="22">
        <f>8315+77628</f>
        <v>85943</v>
      </c>
      <c r="W10" s="7"/>
      <c r="X10" s="7"/>
      <c r="Y10" s="7"/>
      <c r="Z10" s="7"/>
      <c r="AA10" s="21">
        <v>6656.4</v>
      </c>
      <c r="AB10" s="21">
        <v>8891</v>
      </c>
      <c r="AC10" s="21">
        <v>9691.4</v>
      </c>
      <c r="AD10" s="21">
        <v>10969.455</v>
      </c>
      <c r="AE10" s="9" t="e">
        <f t="shared" ref="AE10:AE12" si="2">J10/N10</f>
        <v>#DIV/0!</v>
      </c>
      <c r="AF10" s="9" t="e">
        <f t="shared" si="0"/>
        <v>#DIV/0!</v>
      </c>
      <c r="AG10" s="9" t="e">
        <f t="shared" si="0"/>
        <v>#DIV/0!</v>
      </c>
      <c r="AH10" s="9" t="e">
        <f t="shared" si="0"/>
        <v>#DIV/0!</v>
      </c>
      <c r="AI10" s="9" t="e">
        <f t="shared" ref="AI10:AI12" si="3">S10/W10</f>
        <v>#DIV/0!</v>
      </c>
      <c r="AJ10" s="9" t="e">
        <f t="shared" si="1"/>
        <v>#DIV/0!</v>
      </c>
      <c r="AK10" s="9" t="e">
        <f t="shared" si="1"/>
        <v>#DIV/0!</v>
      </c>
      <c r="AL10" s="9" t="e">
        <f t="shared" si="1"/>
        <v>#DIV/0!</v>
      </c>
    </row>
    <row r="11" spans="2:38" s="3" customFormat="1" ht="110.25" x14ac:dyDescent="0.25">
      <c r="B11" s="6">
        <v>3</v>
      </c>
      <c r="C11" s="17" t="s">
        <v>22</v>
      </c>
      <c r="D11" s="18" t="s">
        <v>28</v>
      </c>
      <c r="E11" s="6">
        <v>7008006374</v>
      </c>
      <c r="F11" s="6" t="s">
        <v>24</v>
      </c>
      <c r="G11" s="6">
        <v>100</v>
      </c>
      <c r="H11" s="6" t="s">
        <v>25</v>
      </c>
      <c r="I11" s="6" t="s">
        <v>26</v>
      </c>
      <c r="J11" s="21">
        <v>1809</v>
      </c>
      <c r="K11" s="21">
        <v>1636.7</v>
      </c>
      <c r="L11" s="21">
        <v>1861.4</v>
      </c>
      <c r="M11" s="21">
        <v>1480</v>
      </c>
      <c r="N11" s="7"/>
      <c r="O11" s="7"/>
      <c r="P11" s="7"/>
      <c r="Q11" s="7"/>
      <c r="R11" s="7" t="s">
        <v>30</v>
      </c>
      <c r="S11" s="22">
        <v>58907</v>
      </c>
      <c r="T11" s="22">
        <v>94195</v>
      </c>
      <c r="U11" s="22">
        <f>6240+99242</f>
        <v>105482</v>
      </c>
      <c r="V11" s="22">
        <f>5618+98628</f>
        <v>104246</v>
      </c>
      <c r="W11" s="7"/>
      <c r="X11" s="7"/>
      <c r="Y11" s="7"/>
      <c r="Z11" s="7"/>
      <c r="AA11" s="21">
        <v>4863.1000000000004</v>
      </c>
      <c r="AB11" s="21">
        <v>7947</v>
      </c>
      <c r="AC11" s="21">
        <v>9398.2109999999993</v>
      </c>
      <c r="AD11" s="21">
        <v>6740.1170000000002</v>
      </c>
      <c r="AE11" s="9" t="e">
        <f t="shared" si="2"/>
        <v>#DIV/0!</v>
      </c>
      <c r="AF11" s="9" t="e">
        <f t="shared" si="0"/>
        <v>#DIV/0!</v>
      </c>
      <c r="AG11" s="9" t="e">
        <f t="shared" si="0"/>
        <v>#DIV/0!</v>
      </c>
      <c r="AH11" s="9" t="e">
        <f t="shared" si="0"/>
        <v>#DIV/0!</v>
      </c>
      <c r="AI11" s="9" t="e">
        <f t="shared" si="3"/>
        <v>#DIV/0!</v>
      </c>
      <c r="AJ11" s="9" t="e">
        <f t="shared" si="1"/>
        <v>#DIV/0!</v>
      </c>
      <c r="AK11" s="9" t="e">
        <f t="shared" si="1"/>
        <v>#DIV/0!</v>
      </c>
      <c r="AL11" s="9" t="e">
        <f t="shared" si="1"/>
        <v>#DIV/0!</v>
      </c>
    </row>
    <row r="12" spans="2:38" s="3" customFormat="1" ht="110.25" x14ac:dyDescent="0.25">
      <c r="B12" s="6">
        <v>4</v>
      </c>
      <c r="C12" s="17" t="s">
        <v>22</v>
      </c>
      <c r="D12" s="18" t="s">
        <v>29</v>
      </c>
      <c r="E12" s="6">
        <v>7009003168</v>
      </c>
      <c r="F12" s="6" t="s">
        <v>24</v>
      </c>
      <c r="G12" s="6">
        <v>100</v>
      </c>
      <c r="H12" s="6" t="s">
        <v>25</v>
      </c>
      <c r="I12" s="6" t="s">
        <v>26</v>
      </c>
      <c r="J12" s="21">
        <v>720</v>
      </c>
      <c r="K12" s="21">
        <v>441</v>
      </c>
      <c r="L12" s="21">
        <v>453.7</v>
      </c>
      <c r="M12" s="21">
        <v>574.5</v>
      </c>
      <c r="N12" s="7"/>
      <c r="O12" s="7"/>
      <c r="P12" s="7"/>
      <c r="Q12" s="7"/>
      <c r="R12" s="7" t="s">
        <v>30</v>
      </c>
      <c r="S12" s="22">
        <v>58100</v>
      </c>
      <c r="T12" s="22">
        <v>60001</v>
      </c>
      <c r="U12" s="22">
        <f>1016+58420</f>
        <v>59436</v>
      </c>
      <c r="V12" s="22">
        <f>1024+46764</f>
        <v>47788</v>
      </c>
      <c r="W12" s="7"/>
      <c r="X12" s="7"/>
      <c r="Y12" s="7"/>
      <c r="Z12" s="7"/>
      <c r="AA12" s="21">
        <v>4554.8999999999996</v>
      </c>
      <c r="AB12" s="21">
        <v>6444</v>
      </c>
      <c r="AC12" s="21">
        <v>7584.7550000000001</v>
      </c>
      <c r="AD12" s="21">
        <v>8725.44</v>
      </c>
      <c r="AE12" s="9" t="e">
        <f t="shared" si="2"/>
        <v>#DIV/0!</v>
      </c>
      <c r="AF12" s="9" t="e">
        <f t="shared" si="0"/>
        <v>#DIV/0!</v>
      </c>
      <c r="AG12" s="9" t="e">
        <f t="shared" si="0"/>
        <v>#DIV/0!</v>
      </c>
      <c r="AH12" s="9" t="e">
        <f t="shared" si="0"/>
        <v>#DIV/0!</v>
      </c>
      <c r="AI12" s="9" t="e">
        <f t="shared" si="3"/>
        <v>#DIV/0!</v>
      </c>
      <c r="AJ12" s="9" t="e">
        <f t="shared" si="1"/>
        <v>#DIV/0!</v>
      </c>
      <c r="AK12" s="9" t="e">
        <f t="shared" si="1"/>
        <v>#DIV/0!</v>
      </c>
      <c r="AL12" s="9" t="e">
        <f t="shared" si="1"/>
        <v>#DIV/0!</v>
      </c>
    </row>
    <row r="13" spans="2:38" ht="173.25" x14ac:dyDescent="0.25">
      <c r="B13" s="6">
        <v>5</v>
      </c>
      <c r="C13" s="6" t="s">
        <v>22</v>
      </c>
      <c r="D13" s="6" t="s">
        <v>35</v>
      </c>
      <c r="E13" s="6">
        <v>7017996657</v>
      </c>
      <c r="F13" s="6" t="s">
        <v>36</v>
      </c>
      <c r="G13" s="6">
        <v>100</v>
      </c>
      <c r="H13" s="6" t="s">
        <v>37</v>
      </c>
      <c r="I13" s="6" t="s">
        <v>38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 t="s">
        <v>37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23">
        <v>51626.8</v>
      </c>
      <c r="AB13" s="23">
        <v>55386.81</v>
      </c>
      <c r="AC13" s="23">
        <v>70386.8</v>
      </c>
      <c r="AD13" s="23">
        <v>78502.899999999994</v>
      </c>
      <c r="AE13" s="9" t="e">
        <f>J13/N13</f>
        <v>#DIV/0!</v>
      </c>
      <c r="AF13" s="9" t="e">
        <f>K13/O13</f>
        <v>#DIV/0!</v>
      </c>
      <c r="AG13" s="9" t="e">
        <f t="shared" si="0"/>
        <v>#DIV/0!</v>
      </c>
      <c r="AH13" s="9" t="e">
        <f t="shared" si="0"/>
        <v>#DIV/0!</v>
      </c>
      <c r="AI13" s="9" t="e">
        <f>S13/W13</f>
        <v>#DIV/0!</v>
      </c>
      <c r="AJ13" s="9" t="e">
        <f t="shared" si="1"/>
        <v>#DIV/0!</v>
      </c>
      <c r="AK13" s="9" t="e">
        <f t="shared" si="1"/>
        <v>#DIV/0!</v>
      </c>
      <c r="AL13" s="9" t="e">
        <f t="shared" si="1"/>
        <v>#DIV/0!</v>
      </c>
    </row>
    <row r="14" spans="2:38" ht="110.25" x14ac:dyDescent="0.25">
      <c r="B14" s="6">
        <v>6</v>
      </c>
      <c r="C14" s="6" t="s">
        <v>22</v>
      </c>
      <c r="D14" s="6" t="s">
        <v>39</v>
      </c>
      <c r="E14" s="6">
        <v>7017201406</v>
      </c>
      <c r="F14" s="6" t="s">
        <v>40</v>
      </c>
      <c r="G14" s="6">
        <v>100</v>
      </c>
      <c r="H14" s="6" t="s">
        <v>37</v>
      </c>
      <c r="I14" s="6" t="s">
        <v>41</v>
      </c>
      <c r="J14" s="7">
        <v>1228256</v>
      </c>
      <c r="K14" s="7">
        <v>1341466</v>
      </c>
      <c r="L14" s="7">
        <v>436719</v>
      </c>
      <c r="M14" s="7">
        <v>419651</v>
      </c>
      <c r="N14" s="7">
        <v>0</v>
      </c>
      <c r="O14" s="7">
        <v>0</v>
      </c>
      <c r="P14" s="7">
        <v>0</v>
      </c>
      <c r="Q14" s="7">
        <v>0</v>
      </c>
      <c r="R14" s="7" t="s">
        <v>42</v>
      </c>
      <c r="S14" s="7">
        <v>42793</v>
      </c>
      <c r="T14" s="7">
        <v>9067</v>
      </c>
      <c r="U14" s="7">
        <v>8730</v>
      </c>
      <c r="V14" s="7">
        <v>9711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24" t="e">
        <f t="shared" ref="AE14:AE15" si="4">J14/N14</f>
        <v>#DIV/0!</v>
      </c>
      <c r="AF14" s="24" t="e">
        <f t="shared" si="0"/>
        <v>#DIV/0!</v>
      </c>
      <c r="AG14" s="24" t="e">
        <f t="shared" si="0"/>
        <v>#DIV/0!</v>
      </c>
      <c r="AH14" s="24" t="e">
        <f t="shared" si="0"/>
        <v>#DIV/0!</v>
      </c>
      <c r="AI14" s="9" t="e">
        <f t="shared" ref="AI14:AI15" si="5">S14/W14</f>
        <v>#DIV/0!</v>
      </c>
      <c r="AJ14" s="9" t="e">
        <f t="shared" si="1"/>
        <v>#DIV/0!</v>
      </c>
      <c r="AK14" s="9" t="e">
        <f t="shared" si="1"/>
        <v>#DIV/0!</v>
      </c>
      <c r="AL14" s="9" t="e">
        <f t="shared" si="1"/>
        <v>#DIV/0!</v>
      </c>
    </row>
    <row r="15" spans="2:38" ht="158.25" customHeight="1" x14ac:dyDescent="0.25">
      <c r="B15" s="6">
        <v>7</v>
      </c>
      <c r="C15" s="6" t="s">
        <v>22</v>
      </c>
      <c r="D15" s="6" t="s">
        <v>43</v>
      </c>
      <c r="E15" s="6">
        <v>7017998710</v>
      </c>
      <c r="F15" s="6" t="s">
        <v>40</v>
      </c>
      <c r="G15" s="6">
        <v>100</v>
      </c>
      <c r="H15" s="6" t="s">
        <v>37</v>
      </c>
      <c r="I15" s="6" t="s">
        <v>44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 t="s">
        <v>37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23">
        <v>5932</v>
      </c>
      <c r="AB15" s="23">
        <v>9932</v>
      </c>
      <c r="AC15" s="23">
        <v>12123.1</v>
      </c>
      <c r="AD15" s="23">
        <v>12123.1</v>
      </c>
      <c r="AE15" s="9" t="e">
        <f t="shared" si="4"/>
        <v>#DIV/0!</v>
      </c>
      <c r="AF15" s="9" t="e">
        <f t="shared" si="0"/>
        <v>#DIV/0!</v>
      </c>
      <c r="AG15" s="9" t="e">
        <f t="shared" si="0"/>
        <v>#DIV/0!</v>
      </c>
      <c r="AH15" s="9" t="e">
        <f t="shared" si="0"/>
        <v>#DIV/0!</v>
      </c>
      <c r="AI15" s="9" t="e">
        <f t="shared" si="5"/>
        <v>#DIV/0!</v>
      </c>
      <c r="AJ15" s="9" t="e">
        <f t="shared" si="1"/>
        <v>#DIV/0!</v>
      </c>
      <c r="AK15" s="9" t="e">
        <f t="shared" si="1"/>
        <v>#DIV/0!</v>
      </c>
      <c r="AL15" s="9" t="e">
        <f t="shared" si="1"/>
        <v>#DIV/0!</v>
      </c>
    </row>
    <row r="16" spans="2:38" ht="70.5" customHeight="1" x14ac:dyDescent="0.25">
      <c r="B16" s="6">
        <v>8</v>
      </c>
      <c r="C16" s="7" t="s">
        <v>45</v>
      </c>
      <c r="D16" s="6" t="s">
        <v>46</v>
      </c>
      <c r="E16" s="6">
        <v>7017152621</v>
      </c>
      <c r="F16" s="6" t="s">
        <v>47</v>
      </c>
      <c r="G16" s="6">
        <v>100</v>
      </c>
      <c r="H16" s="6" t="s">
        <v>48</v>
      </c>
      <c r="I16" s="6" t="s">
        <v>49</v>
      </c>
      <c r="J16" s="22">
        <v>119534</v>
      </c>
      <c r="K16" s="22">
        <v>145925</v>
      </c>
      <c r="L16" s="22">
        <v>120193</v>
      </c>
      <c r="M16" s="22">
        <v>124574</v>
      </c>
      <c r="N16" s="7"/>
      <c r="O16" s="7"/>
      <c r="P16" s="7"/>
      <c r="Q16" s="7"/>
      <c r="R16" s="7" t="s">
        <v>50</v>
      </c>
      <c r="S16" s="8"/>
      <c r="T16" s="8"/>
      <c r="U16" s="8"/>
      <c r="V16" s="8"/>
      <c r="W16" s="8"/>
      <c r="X16" s="8"/>
      <c r="Y16" s="8"/>
      <c r="Z16" s="8"/>
      <c r="AA16" s="7">
        <v>0</v>
      </c>
      <c r="AB16" s="7">
        <v>0</v>
      </c>
      <c r="AC16" s="7">
        <v>0</v>
      </c>
      <c r="AD16" s="7">
        <v>0</v>
      </c>
      <c r="AE16" s="9" t="e">
        <f>J16/N16</f>
        <v>#DIV/0!</v>
      </c>
      <c r="AF16" s="9" t="e">
        <f>K16/O16</f>
        <v>#DIV/0!</v>
      </c>
      <c r="AG16" s="9" t="e">
        <f t="shared" si="0"/>
        <v>#DIV/0!</v>
      </c>
      <c r="AH16" s="9" t="e">
        <f t="shared" si="0"/>
        <v>#DIV/0!</v>
      </c>
      <c r="AI16" s="9" t="e">
        <f>S16/W16</f>
        <v>#DIV/0!</v>
      </c>
      <c r="AJ16" s="9" t="e">
        <f t="shared" si="1"/>
        <v>#DIV/0!</v>
      </c>
      <c r="AK16" s="9" t="e">
        <f t="shared" si="1"/>
        <v>#DIV/0!</v>
      </c>
      <c r="AL16" s="9" t="e">
        <f t="shared" si="1"/>
        <v>#DIV/0!</v>
      </c>
    </row>
    <row r="17" spans="2:38" ht="60" customHeight="1" x14ac:dyDescent="0.25">
      <c r="B17" s="6">
        <v>9</v>
      </c>
      <c r="C17" s="6" t="s">
        <v>51</v>
      </c>
      <c r="D17" s="6" t="s">
        <v>52</v>
      </c>
      <c r="E17" s="6">
        <v>7007010635</v>
      </c>
      <c r="F17" s="6" t="s">
        <v>40</v>
      </c>
      <c r="G17" s="25">
        <v>1</v>
      </c>
      <c r="H17" s="6" t="s">
        <v>53</v>
      </c>
      <c r="I17" s="6" t="s">
        <v>54</v>
      </c>
      <c r="J17" s="22">
        <v>106065</v>
      </c>
      <c r="K17" s="22">
        <v>130082</v>
      </c>
      <c r="L17" s="22">
        <v>146617</v>
      </c>
      <c r="M17" s="22">
        <v>156760</v>
      </c>
      <c r="N17" s="7"/>
      <c r="O17" s="7"/>
      <c r="P17" s="7"/>
      <c r="Q17" s="7"/>
      <c r="R17" s="26" t="s">
        <v>55</v>
      </c>
      <c r="S17" s="22">
        <v>30837</v>
      </c>
      <c r="T17" s="22">
        <v>33409</v>
      </c>
      <c r="U17" s="22">
        <v>33514</v>
      </c>
      <c r="V17" s="22">
        <v>34500</v>
      </c>
      <c r="W17" s="8"/>
      <c r="X17" s="8"/>
      <c r="Y17" s="8"/>
      <c r="Z17" s="8"/>
      <c r="AA17" s="7">
        <v>0</v>
      </c>
      <c r="AB17" s="7">
        <v>0</v>
      </c>
      <c r="AC17" s="7">
        <v>0</v>
      </c>
      <c r="AD17" s="7">
        <v>0</v>
      </c>
      <c r="AE17" s="9" t="e">
        <f t="shared" ref="AE17:AH32" si="6">J17/N17</f>
        <v>#DIV/0!</v>
      </c>
      <c r="AF17" s="9" t="e">
        <f t="shared" si="0"/>
        <v>#DIV/0!</v>
      </c>
      <c r="AG17" s="9" t="e">
        <f t="shared" si="0"/>
        <v>#DIV/0!</v>
      </c>
      <c r="AH17" s="9" t="e">
        <f t="shared" si="0"/>
        <v>#DIV/0!</v>
      </c>
      <c r="AI17" s="9" t="e">
        <f t="shared" ref="AI17:AL32" si="7">S17/W17</f>
        <v>#DIV/0!</v>
      </c>
      <c r="AJ17" s="9" t="e">
        <f t="shared" si="1"/>
        <v>#DIV/0!</v>
      </c>
      <c r="AK17" s="9" t="e">
        <f t="shared" si="1"/>
        <v>#DIV/0!</v>
      </c>
      <c r="AL17" s="9" t="e">
        <f t="shared" si="1"/>
        <v>#DIV/0!</v>
      </c>
    </row>
    <row r="18" spans="2:38" ht="110.25" x14ac:dyDescent="0.25">
      <c r="B18" s="6">
        <v>10</v>
      </c>
      <c r="C18" s="27" t="s">
        <v>56</v>
      </c>
      <c r="D18" s="28" t="s">
        <v>57</v>
      </c>
      <c r="E18" s="27">
        <v>7021041547</v>
      </c>
      <c r="F18" s="27" t="s">
        <v>58</v>
      </c>
      <c r="G18" s="27">
        <v>100</v>
      </c>
      <c r="H18" s="27" t="s">
        <v>59</v>
      </c>
      <c r="I18" s="27" t="s">
        <v>60</v>
      </c>
      <c r="J18" s="29" t="s">
        <v>37</v>
      </c>
      <c r="K18" s="30" t="s">
        <v>37</v>
      </c>
      <c r="L18" s="30" t="s">
        <v>37</v>
      </c>
      <c r="M18" s="30" t="s">
        <v>37</v>
      </c>
      <c r="N18" s="30"/>
      <c r="O18" s="30"/>
      <c r="P18" s="30"/>
      <c r="Q18" s="30"/>
      <c r="R18" s="30" t="s">
        <v>61</v>
      </c>
      <c r="S18" s="30">
        <v>0</v>
      </c>
      <c r="T18" s="30">
        <v>0</v>
      </c>
      <c r="U18" s="30">
        <v>0</v>
      </c>
      <c r="V18" s="30"/>
      <c r="W18" s="30"/>
      <c r="X18" s="30"/>
      <c r="Y18" s="30"/>
      <c r="Z18" s="30"/>
      <c r="AA18" s="30">
        <v>45554.2</v>
      </c>
      <c r="AB18" s="30">
        <v>47193.4</v>
      </c>
      <c r="AC18" s="30">
        <v>53357.9</v>
      </c>
      <c r="AD18" s="30">
        <v>74183.3</v>
      </c>
      <c r="AE18" s="31" t="e">
        <f t="shared" si="6"/>
        <v>#VALUE!</v>
      </c>
      <c r="AF18" s="31" t="e">
        <f t="shared" si="6"/>
        <v>#VALUE!</v>
      </c>
      <c r="AG18" s="31" t="e">
        <f t="shared" si="6"/>
        <v>#VALUE!</v>
      </c>
      <c r="AH18" s="31" t="e">
        <f t="shared" si="6"/>
        <v>#VALUE!</v>
      </c>
      <c r="AI18" s="31" t="e">
        <f t="shared" si="7"/>
        <v>#DIV/0!</v>
      </c>
      <c r="AJ18" s="31" t="e">
        <f t="shared" si="1"/>
        <v>#DIV/0!</v>
      </c>
      <c r="AK18" s="31" t="e">
        <f t="shared" si="1"/>
        <v>#DIV/0!</v>
      </c>
      <c r="AL18" s="31" t="e">
        <f t="shared" si="1"/>
        <v>#DIV/0!</v>
      </c>
    </row>
    <row r="19" spans="2:38" ht="141.75" x14ac:dyDescent="0.25">
      <c r="B19" s="6">
        <v>11</v>
      </c>
      <c r="C19" s="27" t="s">
        <v>62</v>
      </c>
      <c r="D19" s="28" t="s">
        <v>63</v>
      </c>
      <c r="E19" s="27">
        <v>7022014634</v>
      </c>
      <c r="F19" s="27" t="s">
        <v>58</v>
      </c>
      <c r="G19" s="27">
        <v>100</v>
      </c>
      <c r="H19" s="27" t="s">
        <v>59</v>
      </c>
      <c r="I19" s="27" t="s">
        <v>64</v>
      </c>
      <c r="J19" s="30">
        <v>97.7</v>
      </c>
      <c r="K19" s="30">
        <v>109.6</v>
      </c>
      <c r="L19" s="30">
        <v>131.30000000000001</v>
      </c>
      <c r="M19" s="30">
        <v>157.5</v>
      </c>
      <c r="N19" s="30"/>
      <c r="O19" s="30"/>
      <c r="P19" s="30"/>
      <c r="Q19" s="30"/>
      <c r="R19" s="30" t="s">
        <v>61</v>
      </c>
      <c r="S19" s="29">
        <v>7072</v>
      </c>
      <c r="T19" s="29">
        <v>7708</v>
      </c>
      <c r="U19" s="30">
        <v>6976</v>
      </c>
      <c r="V19" s="30">
        <v>7100</v>
      </c>
      <c r="W19" s="30"/>
      <c r="X19" s="30"/>
      <c r="Y19" s="30"/>
      <c r="Z19" s="30"/>
      <c r="AA19" s="30">
        <v>11681.9</v>
      </c>
      <c r="AB19" s="30">
        <v>13016.9</v>
      </c>
      <c r="AC19" s="30">
        <v>15256</v>
      </c>
      <c r="AD19" s="30">
        <v>17660.7</v>
      </c>
      <c r="AE19" s="31" t="e">
        <f t="shared" si="6"/>
        <v>#DIV/0!</v>
      </c>
      <c r="AF19" s="31" t="e">
        <f t="shared" si="6"/>
        <v>#DIV/0!</v>
      </c>
      <c r="AG19" s="31" t="e">
        <f t="shared" si="6"/>
        <v>#DIV/0!</v>
      </c>
      <c r="AH19" s="31" t="e">
        <f t="shared" si="6"/>
        <v>#DIV/0!</v>
      </c>
      <c r="AI19" s="31" t="e">
        <f t="shared" si="7"/>
        <v>#DIV/0!</v>
      </c>
      <c r="AJ19" s="31" t="e">
        <f t="shared" si="1"/>
        <v>#DIV/0!</v>
      </c>
      <c r="AK19" s="31" t="e">
        <f t="shared" si="1"/>
        <v>#DIV/0!</v>
      </c>
      <c r="AL19" s="31" t="e">
        <f t="shared" si="1"/>
        <v>#DIV/0!</v>
      </c>
    </row>
    <row r="20" spans="2:38" ht="110.25" x14ac:dyDescent="0.25">
      <c r="B20" s="6">
        <v>12</v>
      </c>
      <c r="C20" s="27" t="s">
        <v>65</v>
      </c>
      <c r="D20" s="28" t="s">
        <v>66</v>
      </c>
      <c r="E20" s="27">
        <v>7002011755</v>
      </c>
      <c r="F20" s="27" t="s">
        <v>58</v>
      </c>
      <c r="G20" s="27">
        <v>100</v>
      </c>
      <c r="H20" s="27" t="s">
        <v>59</v>
      </c>
      <c r="I20" s="27" t="s">
        <v>67</v>
      </c>
      <c r="J20" s="30">
        <v>902.2</v>
      </c>
      <c r="K20" s="30">
        <v>960.8</v>
      </c>
      <c r="L20" s="30">
        <v>1258.5</v>
      </c>
      <c r="M20" s="30">
        <v>1140.7</v>
      </c>
      <c r="N20" s="30"/>
      <c r="O20" s="30"/>
      <c r="P20" s="30"/>
      <c r="Q20" s="30"/>
      <c r="R20" s="30" t="s">
        <v>61</v>
      </c>
      <c r="S20" s="30">
        <v>20688</v>
      </c>
      <c r="T20" s="30">
        <v>20385</v>
      </c>
      <c r="U20" s="30">
        <v>20853</v>
      </c>
      <c r="V20" s="30">
        <v>20785</v>
      </c>
      <c r="W20" s="30"/>
      <c r="X20" s="30"/>
      <c r="Y20" s="30"/>
      <c r="Z20" s="30"/>
      <c r="AA20" s="29">
        <v>36686.9</v>
      </c>
      <c r="AB20" s="30">
        <v>42319.4</v>
      </c>
      <c r="AC20" s="30">
        <v>50078.1</v>
      </c>
      <c r="AD20" s="30">
        <v>54125.2</v>
      </c>
      <c r="AE20" s="31" t="e">
        <f t="shared" si="6"/>
        <v>#DIV/0!</v>
      </c>
      <c r="AF20" s="31" t="e">
        <f t="shared" si="6"/>
        <v>#DIV/0!</v>
      </c>
      <c r="AG20" s="31" t="e">
        <f t="shared" si="6"/>
        <v>#DIV/0!</v>
      </c>
      <c r="AH20" s="31" t="e">
        <f t="shared" si="6"/>
        <v>#DIV/0!</v>
      </c>
      <c r="AI20" s="31" t="e">
        <f t="shared" si="7"/>
        <v>#DIV/0!</v>
      </c>
      <c r="AJ20" s="31" t="e">
        <f t="shared" si="1"/>
        <v>#DIV/0!</v>
      </c>
      <c r="AK20" s="31" t="e">
        <f t="shared" si="1"/>
        <v>#DIV/0!</v>
      </c>
      <c r="AL20" s="31" t="e">
        <f t="shared" si="1"/>
        <v>#DIV/0!</v>
      </c>
    </row>
    <row r="21" spans="2:38" ht="110.25" x14ac:dyDescent="0.25">
      <c r="B21" s="6">
        <v>13</v>
      </c>
      <c r="C21" s="27" t="s">
        <v>68</v>
      </c>
      <c r="D21" s="28" t="s">
        <v>69</v>
      </c>
      <c r="E21" s="27">
        <v>7003003620</v>
      </c>
      <c r="F21" s="27" t="s">
        <v>58</v>
      </c>
      <c r="G21" s="27">
        <v>100</v>
      </c>
      <c r="H21" s="27" t="s">
        <v>59</v>
      </c>
      <c r="I21" s="27" t="s">
        <v>67</v>
      </c>
      <c r="J21" s="30">
        <v>283.536</v>
      </c>
      <c r="K21" s="30">
        <v>201.82</v>
      </c>
      <c r="L21" s="30">
        <v>169.61699999999999</v>
      </c>
      <c r="M21" s="30">
        <v>205.4</v>
      </c>
      <c r="N21" s="30"/>
      <c r="O21" s="30"/>
      <c r="P21" s="30"/>
      <c r="Q21" s="30"/>
      <c r="R21" s="30" t="s">
        <v>61</v>
      </c>
      <c r="S21" s="30">
        <v>49255</v>
      </c>
      <c r="T21" s="30">
        <v>53388</v>
      </c>
      <c r="U21" s="30">
        <v>54629</v>
      </c>
      <c r="V21" s="30">
        <v>50971</v>
      </c>
      <c r="W21" s="30"/>
      <c r="X21" s="30"/>
      <c r="Y21" s="30"/>
      <c r="Z21" s="30"/>
      <c r="AA21" s="32">
        <v>13192.31625</v>
      </c>
      <c r="AB21" s="32">
        <v>14752.7</v>
      </c>
      <c r="AC21" s="30">
        <v>17025.5</v>
      </c>
      <c r="AD21" s="30">
        <v>19068</v>
      </c>
      <c r="AE21" s="31" t="e">
        <f t="shared" si="6"/>
        <v>#DIV/0!</v>
      </c>
      <c r="AF21" s="31" t="e">
        <f t="shared" si="6"/>
        <v>#DIV/0!</v>
      </c>
      <c r="AG21" s="31" t="e">
        <f t="shared" si="6"/>
        <v>#DIV/0!</v>
      </c>
      <c r="AH21" s="31" t="e">
        <f t="shared" si="6"/>
        <v>#DIV/0!</v>
      </c>
      <c r="AI21" s="31" t="e">
        <f t="shared" si="7"/>
        <v>#DIV/0!</v>
      </c>
      <c r="AJ21" s="31" t="e">
        <f t="shared" si="1"/>
        <v>#DIV/0!</v>
      </c>
      <c r="AK21" s="31" t="e">
        <f t="shared" si="1"/>
        <v>#DIV/0!</v>
      </c>
      <c r="AL21" s="31" t="e">
        <f t="shared" si="1"/>
        <v>#DIV/0!</v>
      </c>
    </row>
    <row r="22" spans="2:38" ht="110.25" x14ac:dyDescent="0.25">
      <c r="B22" s="6">
        <v>14</v>
      </c>
      <c r="C22" s="27" t="s">
        <v>70</v>
      </c>
      <c r="D22" s="28" t="s">
        <v>71</v>
      </c>
      <c r="E22" s="33">
        <v>7004005210</v>
      </c>
      <c r="F22" s="27" t="s">
        <v>58</v>
      </c>
      <c r="G22" s="33">
        <v>100</v>
      </c>
      <c r="H22" s="27" t="s">
        <v>59</v>
      </c>
      <c r="I22" s="27" t="s">
        <v>67</v>
      </c>
      <c r="J22" s="30">
        <v>2634.3</v>
      </c>
      <c r="K22" s="30">
        <v>3105.7</v>
      </c>
      <c r="L22" s="30">
        <v>3454.2</v>
      </c>
      <c r="M22" s="30">
        <v>3787.8</v>
      </c>
      <c r="N22" s="30"/>
      <c r="O22" s="30"/>
      <c r="P22" s="30"/>
      <c r="Q22" s="30"/>
      <c r="R22" s="30" t="s">
        <v>61</v>
      </c>
      <c r="S22" s="30">
        <v>211739</v>
      </c>
      <c r="T22" s="30">
        <v>226290</v>
      </c>
      <c r="U22" s="30">
        <v>208379</v>
      </c>
      <c r="V22" s="30">
        <v>230000</v>
      </c>
      <c r="W22" s="30"/>
      <c r="X22" s="30"/>
      <c r="Y22" s="30"/>
      <c r="Z22" s="30"/>
      <c r="AA22" s="30">
        <v>39594.300000000003</v>
      </c>
      <c r="AB22" s="30">
        <v>46129.3</v>
      </c>
      <c r="AC22" s="30">
        <v>53468.9</v>
      </c>
      <c r="AD22" s="30">
        <v>57878.7</v>
      </c>
      <c r="AE22" s="31" t="e">
        <f t="shared" si="6"/>
        <v>#DIV/0!</v>
      </c>
      <c r="AF22" s="31" t="e">
        <f t="shared" si="6"/>
        <v>#DIV/0!</v>
      </c>
      <c r="AG22" s="31" t="e">
        <f t="shared" si="6"/>
        <v>#DIV/0!</v>
      </c>
      <c r="AH22" s="31" t="e">
        <f t="shared" si="6"/>
        <v>#DIV/0!</v>
      </c>
      <c r="AI22" s="31" t="e">
        <f t="shared" si="7"/>
        <v>#DIV/0!</v>
      </c>
      <c r="AJ22" s="31" t="e">
        <f t="shared" si="1"/>
        <v>#DIV/0!</v>
      </c>
      <c r="AK22" s="31" t="e">
        <f t="shared" si="1"/>
        <v>#DIV/0!</v>
      </c>
      <c r="AL22" s="31" t="e">
        <f t="shared" si="1"/>
        <v>#DIV/0!</v>
      </c>
    </row>
    <row r="23" spans="2:38" ht="189" x14ac:dyDescent="0.25">
      <c r="B23" s="6">
        <v>15</v>
      </c>
      <c r="C23" s="27" t="s">
        <v>72</v>
      </c>
      <c r="D23" s="28" t="s">
        <v>73</v>
      </c>
      <c r="E23" s="27">
        <v>7024021669</v>
      </c>
      <c r="F23" s="27" t="s">
        <v>58</v>
      </c>
      <c r="G23" s="33">
        <v>100</v>
      </c>
      <c r="H23" s="27" t="s">
        <v>59</v>
      </c>
      <c r="I23" s="27" t="s">
        <v>74</v>
      </c>
      <c r="J23" s="29" t="s">
        <v>37</v>
      </c>
      <c r="K23" s="30" t="s">
        <v>37</v>
      </c>
      <c r="L23" s="30" t="s">
        <v>37</v>
      </c>
      <c r="M23" s="30" t="s">
        <v>37</v>
      </c>
      <c r="N23" s="29"/>
      <c r="O23" s="30"/>
      <c r="P23" s="30"/>
      <c r="Q23" s="30"/>
      <c r="R23" s="30" t="s">
        <v>61</v>
      </c>
      <c r="S23" s="30">
        <v>10618</v>
      </c>
      <c r="T23" s="30">
        <v>16601</v>
      </c>
      <c r="U23" s="30">
        <v>33294</v>
      </c>
      <c r="V23" s="30">
        <v>28950</v>
      </c>
      <c r="W23" s="29"/>
      <c r="X23" s="30"/>
      <c r="Y23" s="30"/>
      <c r="Z23" s="30"/>
      <c r="AA23" s="30">
        <v>25107.8</v>
      </c>
      <c r="AB23" s="30">
        <v>26488.7</v>
      </c>
      <c r="AC23" s="30">
        <v>30710.9</v>
      </c>
      <c r="AD23" s="30">
        <v>32390.3</v>
      </c>
      <c r="AE23" s="31" t="e">
        <f t="shared" si="6"/>
        <v>#VALUE!</v>
      </c>
      <c r="AF23" s="31" t="e">
        <f t="shared" si="6"/>
        <v>#VALUE!</v>
      </c>
      <c r="AG23" s="31" t="e">
        <f t="shared" si="6"/>
        <v>#VALUE!</v>
      </c>
      <c r="AH23" s="31" t="e">
        <f t="shared" si="6"/>
        <v>#VALUE!</v>
      </c>
      <c r="AI23" s="31" t="e">
        <f t="shared" si="7"/>
        <v>#DIV/0!</v>
      </c>
      <c r="AJ23" s="31" t="e">
        <f t="shared" si="1"/>
        <v>#DIV/0!</v>
      </c>
      <c r="AK23" s="31" t="e">
        <f t="shared" si="1"/>
        <v>#DIV/0!</v>
      </c>
      <c r="AL23" s="31" t="e">
        <f t="shared" si="1"/>
        <v>#DIV/0!</v>
      </c>
    </row>
    <row r="24" spans="2:38" ht="110.25" x14ac:dyDescent="0.25">
      <c r="B24" s="6">
        <v>16</v>
      </c>
      <c r="C24" s="27" t="s">
        <v>75</v>
      </c>
      <c r="D24" s="28" t="s">
        <v>76</v>
      </c>
      <c r="E24" s="27">
        <v>7005006390</v>
      </c>
      <c r="F24" s="27" t="s">
        <v>58</v>
      </c>
      <c r="G24" s="33">
        <v>100</v>
      </c>
      <c r="H24" s="27" t="s">
        <v>59</v>
      </c>
      <c r="I24" s="27" t="s">
        <v>77</v>
      </c>
      <c r="J24" s="30">
        <v>347.9</v>
      </c>
      <c r="K24" s="30">
        <v>390.4</v>
      </c>
      <c r="L24" s="30">
        <v>377</v>
      </c>
      <c r="M24" s="30">
        <v>706.9</v>
      </c>
      <c r="N24" s="30"/>
      <c r="O24" s="30"/>
      <c r="P24" s="30"/>
      <c r="Q24" s="30"/>
      <c r="R24" s="30" t="s">
        <v>61</v>
      </c>
      <c r="S24" s="30">
        <v>36242</v>
      </c>
      <c r="T24" s="30">
        <v>50409</v>
      </c>
      <c r="U24" s="30">
        <v>83538</v>
      </c>
      <c r="V24" s="30">
        <v>75689</v>
      </c>
      <c r="W24" s="30"/>
      <c r="X24" s="30"/>
      <c r="Y24" s="30"/>
      <c r="Z24" s="30"/>
      <c r="AA24" s="30">
        <v>16736</v>
      </c>
      <c r="AB24" s="30">
        <v>18760.3</v>
      </c>
      <c r="AC24" s="30">
        <v>78733</v>
      </c>
      <c r="AD24" s="30">
        <v>97864</v>
      </c>
      <c r="AE24" s="31" t="e">
        <f t="shared" si="6"/>
        <v>#DIV/0!</v>
      </c>
      <c r="AF24" s="31" t="e">
        <f t="shared" si="6"/>
        <v>#DIV/0!</v>
      </c>
      <c r="AG24" s="31" t="e">
        <f t="shared" si="6"/>
        <v>#DIV/0!</v>
      </c>
      <c r="AH24" s="31" t="e">
        <f t="shared" si="6"/>
        <v>#DIV/0!</v>
      </c>
      <c r="AI24" s="31" t="e">
        <f t="shared" si="7"/>
        <v>#DIV/0!</v>
      </c>
      <c r="AJ24" s="31" t="e">
        <f t="shared" si="1"/>
        <v>#DIV/0!</v>
      </c>
      <c r="AK24" s="31" t="e">
        <f t="shared" si="1"/>
        <v>#DIV/0!</v>
      </c>
      <c r="AL24" s="31" t="e">
        <f t="shared" si="1"/>
        <v>#DIV/0!</v>
      </c>
    </row>
    <row r="25" spans="2:38" ht="110.25" x14ac:dyDescent="0.25">
      <c r="B25" s="6">
        <v>17</v>
      </c>
      <c r="C25" s="27" t="s">
        <v>78</v>
      </c>
      <c r="D25" s="28" t="s">
        <v>79</v>
      </c>
      <c r="E25" s="27">
        <v>7006006690</v>
      </c>
      <c r="F25" s="27" t="s">
        <v>58</v>
      </c>
      <c r="G25" s="33">
        <v>100</v>
      </c>
      <c r="H25" s="27" t="s">
        <v>59</v>
      </c>
      <c r="I25" s="27" t="s">
        <v>80</v>
      </c>
      <c r="J25" s="30">
        <v>888.6</v>
      </c>
      <c r="K25" s="30">
        <v>1276.4000000000001</v>
      </c>
      <c r="L25" s="30">
        <v>1424</v>
      </c>
      <c r="M25" s="30">
        <v>1161</v>
      </c>
      <c r="N25" s="30"/>
      <c r="O25" s="30"/>
      <c r="P25" s="30"/>
      <c r="Q25" s="30"/>
      <c r="R25" s="30" t="s">
        <v>61</v>
      </c>
      <c r="S25" s="30">
        <v>160181</v>
      </c>
      <c r="T25" s="30">
        <v>167277</v>
      </c>
      <c r="U25" s="30">
        <v>163918</v>
      </c>
      <c r="V25" s="30">
        <v>165536</v>
      </c>
      <c r="W25" s="30"/>
      <c r="X25" s="30"/>
      <c r="Y25" s="30"/>
      <c r="Z25" s="30"/>
      <c r="AA25" s="30">
        <v>24733.599999999999</v>
      </c>
      <c r="AB25" s="30">
        <v>28394.2</v>
      </c>
      <c r="AC25" s="30">
        <v>32545.3</v>
      </c>
      <c r="AD25" s="30">
        <v>37240.5</v>
      </c>
      <c r="AE25" s="31" t="e">
        <f t="shared" si="6"/>
        <v>#DIV/0!</v>
      </c>
      <c r="AF25" s="31" t="e">
        <f t="shared" si="6"/>
        <v>#DIV/0!</v>
      </c>
      <c r="AG25" s="31" t="e">
        <f t="shared" si="6"/>
        <v>#DIV/0!</v>
      </c>
      <c r="AH25" s="31" t="e">
        <f t="shared" si="6"/>
        <v>#DIV/0!</v>
      </c>
      <c r="AI25" s="31" t="e">
        <f t="shared" si="7"/>
        <v>#DIV/0!</v>
      </c>
      <c r="AJ25" s="31" t="e">
        <f t="shared" si="7"/>
        <v>#DIV/0!</v>
      </c>
      <c r="AK25" s="31" t="e">
        <f t="shared" si="7"/>
        <v>#DIV/0!</v>
      </c>
      <c r="AL25" s="31" t="e">
        <f t="shared" si="7"/>
        <v>#DIV/0!</v>
      </c>
    </row>
    <row r="26" spans="2:38" ht="204.75" x14ac:dyDescent="0.25">
      <c r="B26" s="6">
        <v>18</v>
      </c>
      <c r="C26" s="27" t="s">
        <v>81</v>
      </c>
      <c r="D26" s="28" t="s">
        <v>82</v>
      </c>
      <c r="E26" s="27">
        <v>7017068578</v>
      </c>
      <c r="F26" s="27" t="s">
        <v>58</v>
      </c>
      <c r="G26" s="33">
        <v>100</v>
      </c>
      <c r="H26" s="27" t="s">
        <v>59</v>
      </c>
      <c r="I26" s="27" t="s">
        <v>83</v>
      </c>
      <c r="J26" s="30">
        <v>521.74</v>
      </c>
      <c r="K26" s="30">
        <v>521.74</v>
      </c>
      <c r="L26" s="30">
        <v>521.74</v>
      </c>
      <c r="M26" s="30">
        <v>521.74</v>
      </c>
      <c r="N26" s="30"/>
      <c r="O26" s="30"/>
      <c r="P26" s="30"/>
      <c r="Q26" s="30"/>
      <c r="R26" s="30" t="s">
        <v>61</v>
      </c>
      <c r="S26" s="30">
        <v>1709</v>
      </c>
      <c r="T26" s="30">
        <v>1365</v>
      </c>
      <c r="U26" s="30">
        <v>1365</v>
      </c>
      <c r="V26" s="30">
        <v>1242</v>
      </c>
      <c r="W26" s="30"/>
      <c r="X26" s="30"/>
      <c r="Y26" s="30"/>
      <c r="Z26" s="30"/>
      <c r="AA26" s="30">
        <v>22900.7</v>
      </c>
      <c r="AB26" s="30">
        <v>24082.9</v>
      </c>
      <c r="AC26" s="30">
        <v>26672</v>
      </c>
      <c r="AD26" s="30">
        <v>30762.37</v>
      </c>
      <c r="AE26" s="31" t="e">
        <f>J26/N26</f>
        <v>#DIV/0!</v>
      </c>
      <c r="AF26" s="31" t="e">
        <f>K26/O26</f>
        <v>#DIV/0!</v>
      </c>
      <c r="AG26" s="31" t="e">
        <f t="shared" si="6"/>
        <v>#DIV/0!</v>
      </c>
      <c r="AH26" s="31" t="e">
        <f t="shared" si="6"/>
        <v>#DIV/0!</v>
      </c>
      <c r="AI26" s="31" t="e">
        <f t="shared" si="7"/>
        <v>#DIV/0!</v>
      </c>
      <c r="AJ26" s="31" t="e">
        <f t="shared" si="7"/>
        <v>#DIV/0!</v>
      </c>
      <c r="AK26" s="31" t="e">
        <f t="shared" si="7"/>
        <v>#DIV/0!</v>
      </c>
      <c r="AL26" s="31" t="e">
        <f t="shared" si="7"/>
        <v>#DIV/0!</v>
      </c>
    </row>
    <row r="27" spans="2:38" ht="220.5" x14ac:dyDescent="0.25">
      <c r="B27" s="6">
        <v>19</v>
      </c>
      <c r="C27" s="27" t="s">
        <v>84</v>
      </c>
      <c r="D27" s="28" t="s">
        <v>85</v>
      </c>
      <c r="E27" s="27">
        <v>7008006783</v>
      </c>
      <c r="F27" s="27" t="s">
        <v>58</v>
      </c>
      <c r="G27" s="33">
        <v>100</v>
      </c>
      <c r="H27" s="27" t="s">
        <v>59</v>
      </c>
      <c r="I27" s="27" t="s">
        <v>86</v>
      </c>
      <c r="J27" s="30">
        <v>117.4</v>
      </c>
      <c r="K27" s="30">
        <v>170.3</v>
      </c>
      <c r="L27" s="30">
        <v>223.48</v>
      </c>
      <c r="M27" s="34">
        <v>171.10599999999999</v>
      </c>
      <c r="N27" s="30"/>
      <c r="O27" s="30"/>
      <c r="P27" s="30"/>
      <c r="Q27" s="30"/>
      <c r="R27" s="30" t="s">
        <v>61</v>
      </c>
      <c r="S27" s="30">
        <v>12512</v>
      </c>
      <c r="T27" s="30">
        <v>12200</v>
      </c>
      <c r="U27" s="30">
        <v>9978</v>
      </c>
      <c r="V27" s="30">
        <v>9978</v>
      </c>
      <c r="W27" s="30"/>
      <c r="X27" s="30"/>
      <c r="Y27" s="30"/>
      <c r="Z27" s="30"/>
      <c r="AA27" s="30">
        <v>19296.099999999999</v>
      </c>
      <c r="AB27" s="30">
        <v>19796.2</v>
      </c>
      <c r="AC27" s="30">
        <v>22719.200000000001</v>
      </c>
      <c r="AD27" s="30">
        <v>25700.98</v>
      </c>
      <c r="AE27" s="31" t="e">
        <f t="shared" ref="AE27:AH40" si="8">J27/N27</f>
        <v>#DIV/0!</v>
      </c>
      <c r="AF27" s="31" t="e">
        <f t="shared" si="8"/>
        <v>#DIV/0!</v>
      </c>
      <c r="AG27" s="31" t="e">
        <f t="shared" si="6"/>
        <v>#DIV/0!</v>
      </c>
      <c r="AH27" s="31" t="e">
        <f t="shared" si="6"/>
        <v>#DIV/0!</v>
      </c>
      <c r="AI27" s="31" t="e">
        <f t="shared" si="7"/>
        <v>#DIV/0!</v>
      </c>
      <c r="AJ27" s="31" t="e">
        <f t="shared" si="7"/>
        <v>#DIV/0!</v>
      </c>
      <c r="AK27" s="31" t="e">
        <f t="shared" si="7"/>
        <v>#DIV/0!</v>
      </c>
      <c r="AL27" s="31" t="e">
        <f t="shared" si="7"/>
        <v>#DIV/0!</v>
      </c>
    </row>
    <row r="28" spans="2:38" ht="409.5" x14ac:dyDescent="0.25">
      <c r="B28" s="6">
        <v>20</v>
      </c>
      <c r="C28" s="27" t="s">
        <v>87</v>
      </c>
      <c r="D28" s="28" t="s">
        <v>88</v>
      </c>
      <c r="E28" s="27">
        <v>7007008675</v>
      </c>
      <c r="F28" s="27" t="s">
        <v>58</v>
      </c>
      <c r="G28" s="33">
        <v>100</v>
      </c>
      <c r="H28" s="27" t="s">
        <v>59</v>
      </c>
      <c r="I28" s="27" t="s">
        <v>89</v>
      </c>
      <c r="J28" s="30">
        <v>3896.4</v>
      </c>
      <c r="K28" s="30">
        <v>4470.3999999999996</v>
      </c>
      <c r="L28" s="30">
        <v>5270.2</v>
      </c>
      <c r="M28" s="30">
        <v>5270</v>
      </c>
      <c r="N28" s="30"/>
      <c r="O28" s="30"/>
      <c r="P28" s="30"/>
      <c r="Q28" s="30"/>
      <c r="R28" s="30" t="s">
        <v>61</v>
      </c>
      <c r="S28" s="30">
        <v>201669</v>
      </c>
      <c r="T28" s="30">
        <v>223638</v>
      </c>
      <c r="U28" s="30">
        <v>217843</v>
      </c>
      <c r="V28" s="30">
        <v>217000</v>
      </c>
      <c r="W28" s="30"/>
      <c r="X28" s="30"/>
      <c r="Y28" s="30"/>
      <c r="Z28" s="30"/>
      <c r="AA28" s="30">
        <v>47021</v>
      </c>
      <c r="AB28" s="30">
        <v>54965.599999999999</v>
      </c>
      <c r="AC28" s="30">
        <v>64736</v>
      </c>
      <c r="AD28" s="30">
        <v>72040</v>
      </c>
      <c r="AE28" s="31" t="e">
        <f t="shared" si="8"/>
        <v>#DIV/0!</v>
      </c>
      <c r="AF28" s="31" t="e">
        <f t="shared" si="8"/>
        <v>#DIV/0!</v>
      </c>
      <c r="AG28" s="31" t="e">
        <f t="shared" si="6"/>
        <v>#DIV/0!</v>
      </c>
      <c r="AH28" s="31" t="e">
        <f t="shared" si="6"/>
        <v>#DIV/0!</v>
      </c>
      <c r="AI28" s="31" t="e">
        <f t="shared" si="7"/>
        <v>#DIV/0!</v>
      </c>
      <c r="AJ28" s="31" t="e">
        <f t="shared" si="7"/>
        <v>#DIV/0!</v>
      </c>
      <c r="AK28" s="31" t="e">
        <f t="shared" si="7"/>
        <v>#DIV/0!</v>
      </c>
      <c r="AL28" s="31" t="e">
        <f t="shared" si="7"/>
        <v>#DIV/0!</v>
      </c>
    </row>
    <row r="29" spans="2:38" ht="110.25" x14ac:dyDescent="0.25">
      <c r="B29" s="6">
        <v>21</v>
      </c>
      <c r="C29" s="27" t="s">
        <v>90</v>
      </c>
      <c r="D29" s="28" t="s">
        <v>91</v>
      </c>
      <c r="E29" s="27">
        <v>7009003464</v>
      </c>
      <c r="F29" s="27" t="s">
        <v>58</v>
      </c>
      <c r="G29" s="33">
        <v>100</v>
      </c>
      <c r="H29" s="27" t="s">
        <v>59</v>
      </c>
      <c r="I29" s="27" t="s">
        <v>92</v>
      </c>
      <c r="J29" s="30">
        <v>1078.3599999999999</v>
      </c>
      <c r="K29" s="30">
        <v>1078.96</v>
      </c>
      <c r="L29" s="30">
        <v>1191.81</v>
      </c>
      <c r="M29" s="30">
        <v>1193.8599999999999</v>
      </c>
      <c r="N29" s="30"/>
      <c r="O29" s="30"/>
      <c r="P29" s="30"/>
      <c r="Q29" s="30"/>
      <c r="R29" s="30" t="s">
        <v>61</v>
      </c>
      <c r="S29" s="30">
        <v>56761</v>
      </c>
      <c r="T29" s="30">
        <v>59527</v>
      </c>
      <c r="U29" s="30">
        <v>59559</v>
      </c>
      <c r="V29" s="30">
        <v>52372</v>
      </c>
      <c r="W29" s="30"/>
      <c r="X29" s="30"/>
      <c r="Y29" s="30"/>
      <c r="Z29" s="30"/>
      <c r="AA29" s="30">
        <v>27691.7</v>
      </c>
      <c r="AB29" s="30">
        <v>31125.599999999999</v>
      </c>
      <c r="AC29" s="30">
        <v>36023.9</v>
      </c>
      <c r="AD29" s="30">
        <v>41971.4</v>
      </c>
      <c r="AE29" s="31" t="e">
        <f t="shared" si="8"/>
        <v>#DIV/0!</v>
      </c>
      <c r="AF29" s="31" t="e">
        <f t="shared" si="8"/>
        <v>#DIV/0!</v>
      </c>
      <c r="AG29" s="31" t="e">
        <f t="shared" si="6"/>
        <v>#DIV/0!</v>
      </c>
      <c r="AH29" s="31" t="e">
        <f t="shared" si="6"/>
        <v>#DIV/0!</v>
      </c>
      <c r="AI29" s="31" t="e">
        <f t="shared" si="7"/>
        <v>#DIV/0!</v>
      </c>
      <c r="AJ29" s="31" t="e">
        <f t="shared" si="7"/>
        <v>#DIV/0!</v>
      </c>
      <c r="AK29" s="31" t="e">
        <f t="shared" si="7"/>
        <v>#DIV/0!</v>
      </c>
      <c r="AL29" s="31" t="e">
        <f t="shared" si="7"/>
        <v>#DIV/0!</v>
      </c>
    </row>
    <row r="30" spans="2:38" ht="204.75" x14ac:dyDescent="0.25">
      <c r="B30" s="6">
        <v>22</v>
      </c>
      <c r="C30" s="33" t="s">
        <v>93</v>
      </c>
      <c r="D30" s="28" t="s">
        <v>94</v>
      </c>
      <c r="E30" s="33">
        <v>7017148618</v>
      </c>
      <c r="F30" s="27" t="s">
        <v>58</v>
      </c>
      <c r="G30" s="33">
        <v>100</v>
      </c>
      <c r="H30" s="27" t="s">
        <v>59</v>
      </c>
      <c r="I30" s="27" t="s">
        <v>83</v>
      </c>
      <c r="J30" s="30">
        <v>510.4</v>
      </c>
      <c r="K30" s="30">
        <v>510.4</v>
      </c>
      <c r="L30" s="30">
        <v>510.4</v>
      </c>
      <c r="M30" s="30">
        <v>633.70000000000005</v>
      </c>
      <c r="N30" s="29"/>
      <c r="O30" s="29"/>
      <c r="P30" s="29"/>
      <c r="Q30" s="29"/>
      <c r="R30" s="30" t="s">
        <v>61</v>
      </c>
      <c r="S30" s="30">
        <v>29010</v>
      </c>
      <c r="T30" s="30">
        <v>29068</v>
      </c>
      <c r="U30" s="30">
        <v>26853</v>
      </c>
      <c r="V30" s="30">
        <v>25967</v>
      </c>
      <c r="W30" s="29"/>
      <c r="X30" s="29"/>
      <c r="Y30" s="29"/>
      <c r="Z30" s="29"/>
      <c r="AA30" s="29">
        <v>25358.59</v>
      </c>
      <c r="AB30" s="29">
        <v>25845.7</v>
      </c>
      <c r="AC30" s="29">
        <v>48031.73</v>
      </c>
      <c r="AD30" s="29">
        <v>52932.7</v>
      </c>
      <c r="AE30" s="31" t="e">
        <f t="shared" si="8"/>
        <v>#DIV/0!</v>
      </c>
      <c r="AF30" s="31" t="e">
        <f t="shared" si="8"/>
        <v>#DIV/0!</v>
      </c>
      <c r="AG30" s="31" t="e">
        <f t="shared" si="6"/>
        <v>#DIV/0!</v>
      </c>
      <c r="AH30" s="31" t="e">
        <f t="shared" si="6"/>
        <v>#DIV/0!</v>
      </c>
      <c r="AI30" s="31" t="e">
        <f t="shared" si="7"/>
        <v>#DIV/0!</v>
      </c>
      <c r="AJ30" s="31" t="e">
        <f t="shared" si="7"/>
        <v>#DIV/0!</v>
      </c>
      <c r="AK30" s="31" t="e">
        <f t="shared" si="7"/>
        <v>#DIV/0!</v>
      </c>
      <c r="AL30" s="31" t="e">
        <f t="shared" si="7"/>
        <v>#DIV/0!</v>
      </c>
    </row>
    <row r="31" spans="2:38" ht="110.25" x14ac:dyDescent="0.25">
      <c r="B31" s="6">
        <v>23</v>
      </c>
      <c r="C31" s="27" t="s">
        <v>22</v>
      </c>
      <c r="D31" s="28" t="s">
        <v>95</v>
      </c>
      <c r="E31" s="27">
        <v>7010005699</v>
      </c>
      <c r="F31" s="27" t="s">
        <v>58</v>
      </c>
      <c r="G31" s="33">
        <v>100</v>
      </c>
      <c r="H31" s="27" t="s">
        <v>59</v>
      </c>
      <c r="I31" s="27" t="s">
        <v>96</v>
      </c>
      <c r="J31" s="30">
        <v>716.3</v>
      </c>
      <c r="K31" s="30">
        <v>1141.9000000000001</v>
      </c>
      <c r="L31" s="30">
        <v>1290.0999999999999</v>
      </c>
      <c r="M31" s="30">
        <v>850</v>
      </c>
      <c r="N31" s="30"/>
      <c r="O31" s="30"/>
      <c r="P31" s="30"/>
      <c r="Q31" s="30"/>
      <c r="R31" s="30" t="s">
        <v>61</v>
      </c>
      <c r="S31" s="30">
        <v>186444</v>
      </c>
      <c r="T31" s="30">
        <v>175551</v>
      </c>
      <c r="U31" s="30">
        <v>175551</v>
      </c>
      <c r="V31" s="30">
        <v>196713</v>
      </c>
      <c r="W31" s="30"/>
      <c r="X31" s="30"/>
      <c r="Y31" s="30"/>
      <c r="Z31" s="30"/>
      <c r="AA31" s="30">
        <v>30275.5</v>
      </c>
      <c r="AB31" s="30">
        <v>35346.6</v>
      </c>
      <c r="AC31" s="30">
        <v>41584</v>
      </c>
      <c r="AD31" s="30">
        <v>41856.800000000003</v>
      </c>
      <c r="AE31" s="31" t="e">
        <f t="shared" si="8"/>
        <v>#DIV/0!</v>
      </c>
      <c r="AF31" s="31" t="e">
        <f t="shared" si="8"/>
        <v>#DIV/0!</v>
      </c>
      <c r="AG31" s="31" t="e">
        <f t="shared" si="6"/>
        <v>#DIV/0!</v>
      </c>
      <c r="AH31" s="31" t="e">
        <f t="shared" si="6"/>
        <v>#DIV/0!</v>
      </c>
      <c r="AI31" s="31" t="e">
        <f t="shared" si="7"/>
        <v>#DIV/0!</v>
      </c>
      <c r="AJ31" s="31" t="e">
        <f t="shared" si="7"/>
        <v>#DIV/0!</v>
      </c>
      <c r="AK31" s="31" t="e">
        <f t="shared" si="7"/>
        <v>#DIV/0!</v>
      </c>
      <c r="AL31" s="31" t="e">
        <f t="shared" si="7"/>
        <v>#DIV/0!</v>
      </c>
    </row>
    <row r="32" spans="2:38" ht="204.75" x14ac:dyDescent="0.25">
      <c r="B32" s="6">
        <v>24</v>
      </c>
      <c r="C32" s="35" t="s">
        <v>97</v>
      </c>
      <c r="D32" s="36" t="s">
        <v>98</v>
      </c>
      <c r="E32" s="35">
        <v>7017068458</v>
      </c>
      <c r="F32" s="27" t="s">
        <v>58</v>
      </c>
      <c r="G32" s="33">
        <v>100</v>
      </c>
      <c r="H32" s="27" t="s">
        <v>59</v>
      </c>
      <c r="I32" s="27" t="s">
        <v>99</v>
      </c>
      <c r="J32" s="30">
        <v>759.3</v>
      </c>
      <c r="K32" s="30">
        <v>759.3</v>
      </c>
      <c r="L32" s="30">
        <v>759.3</v>
      </c>
      <c r="M32" s="30">
        <v>759.3</v>
      </c>
      <c r="N32" s="30"/>
      <c r="O32" s="30"/>
      <c r="P32" s="30"/>
      <c r="Q32" s="30"/>
      <c r="R32" s="30" t="s">
        <v>61</v>
      </c>
      <c r="S32" s="30">
        <v>62319</v>
      </c>
      <c r="T32" s="30">
        <v>56014</v>
      </c>
      <c r="U32" s="30">
        <v>54112</v>
      </c>
      <c r="V32" s="30">
        <v>53764</v>
      </c>
      <c r="W32" s="30"/>
      <c r="X32" s="30"/>
      <c r="Y32" s="30"/>
      <c r="Z32" s="30"/>
      <c r="AA32" s="30">
        <v>28719.9</v>
      </c>
      <c r="AB32" s="30">
        <v>29009.200000000001</v>
      </c>
      <c r="AC32" s="30">
        <v>32871.599999999999</v>
      </c>
      <c r="AD32" s="30">
        <v>37788.300000000003</v>
      </c>
      <c r="AE32" s="31" t="e">
        <f>J32/N32</f>
        <v>#DIV/0!</v>
      </c>
      <c r="AF32" s="31" t="e">
        <f t="shared" si="8"/>
        <v>#DIV/0!</v>
      </c>
      <c r="AG32" s="31" t="e">
        <f t="shared" si="6"/>
        <v>#DIV/0!</v>
      </c>
      <c r="AH32" s="31" t="e">
        <f t="shared" si="6"/>
        <v>#DIV/0!</v>
      </c>
      <c r="AI32" s="31" t="e">
        <f t="shared" si="7"/>
        <v>#DIV/0!</v>
      </c>
      <c r="AJ32" s="31" t="e">
        <f t="shared" si="7"/>
        <v>#DIV/0!</v>
      </c>
      <c r="AK32" s="31" t="e">
        <f t="shared" si="7"/>
        <v>#DIV/0!</v>
      </c>
      <c r="AL32" s="31" t="e">
        <f t="shared" si="7"/>
        <v>#DIV/0!</v>
      </c>
    </row>
    <row r="33" spans="2:38" ht="110.25" x14ac:dyDescent="0.25">
      <c r="B33" s="6">
        <v>25</v>
      </c>
      <c r="C33" s="27" t="s">
        <v>100</v>
      </c>
      <c r="D33" s="28" t="s">
        <v>101</v>
      </c>
      <c r="E33" s="27">
        <v>7011005187</v>
      </c>
      <c r="F33" s="27" t="s">
        <v>58</v>
      </c>
      <c r="G33" s="33">
        <v>100</v>
      </c>
      <c r="H33" s="27" t="s">
        <v>59</v>
      </c>
      <c r="I33" s="27" t="s">
        <v>67</v>
      </c>
      <c r="J33" s="30">
        <v>865.4</v>
      </c>
      <c r="K33" s="30">
        <v>940.7</v>
      </c>
      <c r="L33" s="30">
        <v>1066</v>
      </c>
      <c r="M33" s="30">
        <v>894</v>
      </c>
      <c r="N33" s="30"/>
      <c r="O33" s="30"/>
      <c r="P33" s="30"/>
      <c r="Q33" s="30"/>
      <c r="R33" s="30" t="s">
        <v>61</v>
      </c>
      <c r="S33" s="30">
        <v>57089</v>
      </c>
      <c r="T33" s="30">
        <v>46553</v>
      </c>
      <c r="U33" s="30">
        <v>11474</v>
      </c>
      <c r="V33" s="30">
        <v>8052</v>
      </c>
      <c r="W33" s="30"/>
      <c r="X33" s="30"/>
      <c r="Y33" s="30"/>
      <c r="Z33" s="30"/>
      <c r="AA33" s="30">
        <v>18910.900000000001</v>
      </c>
      <c r="AB33" s="30">
        <v>21620.5</v>
      </c>
      <c r="AC33" s="30">
        <v>22071.8</v>
      </c>
      <c r="AD33" s="30">
        <v>27393</v>
      </c>
      <c r="AE33" s="31" t="e">
        <f t="shared" si="8"/>
        <v>#DIV/0!</v>
      </c>
      <c r="AF33" s="31" t="e">
        <f t="shared" si="8"/>
        <v>#DIV/0!</v>
      </c>
      <c r="AG33" s="31" t="e">
        <f t="shared" si="8"/>
        <v>#DIV/0!</v>
      </c>
      <c r="AH33" s="31" t="e">
        <f t="shared" si="8"/>
        <v>#DIV/0!</v>
      </c>
      <c r="AI33" s="31" t="e">
        <f t="shared" ref="AI33:AL40" si="9">S33/W33</f>
        <v>#DIV/0!</v>
      </c>
      <c r="AJ33" s="31" t="e">
        <f t="shared" si="9"/>
        <v>#DIV/0!</v>
      </c>
      <c r="AK33" s="31" t="e">
        <f t="shared" si="9"/>
        <v>#DIV/0!</v>
      </c>
      <c r="AL33" s="31" t="e">
        <f t="shared" si="9"/>
        <v>#DIV/0!</v>
      </c>
    </row>
    <row r="34" spans="2:38" ht="110.25" x14ac:dyDescent="0.25">
      <c r="B34" s="6">
        <v>26</v>
      </c>
      <c r="C34" s="27" t="s">
        <v>102</v>
      </c>
      <c r="D34" s="28" t="s">
        <v>103</v>
      </c>
      <c r="E34" s="27">
        <v>7012005165</v>
      </c>
      <c r="F34" s="27" t="s">
        <v>58</v>
      </c>
      <c r="G34" s="33">
        <v>100</v>
      </c>
      <c r="H34" s="27" t="s">
        <v>59</v>
      </c>
      <c r="I34" s="27" t="s">
        <v>104</v>
      </c>
      <c r="J34" s="30">
        <v>157.4</v>
      </c>
      <c r="K34" s="30">
        <v>147.5</v>
      </c>
      <c r="L34" s="30">
        <v>174.9</v>
      </c>
      <c r="M34" s="30">
        <v>200.1</v>
      </c>
      <c r="N34" s="30"/>
      <c r="O34" s="30"/>
      <c r="P34" s="30"/>
      <c r="Q34" s="30"/>
      <c r="R34" s="30" t="s">
        <v>61</v>
      </c>
      <c r="S34" s="30">
        <v>18564</v>
      </c>
      <c r="T34" s="30">
        <v>41460</v>
      </c>
      <c r="U34" s="30">
        <v>37787</v>
      </c>
      <c r="V34" s="30">
        <v>37787</v>
      </c>
      <c r="W34" s="30"/>
      <c r="X34" s="30"/>
      <c r="Y34" s="30"/>
      <c r="Z34" s="30"/>
      <c r="AA34" s="30">
        <v>13950.3</v>
      </c>
      <c r="AB34" s="30">
        <v>14685</v>
      </c>
      <c r="AC34" s="30">
        <v>16984.3</v>
      </c>
      <c r="AD34" s="30">
        <v>19029.099999999999</v>
      </c>
      <c r="AE34" s="31" t="e">
        <f t="shared" si="8"/>
        <v>#DIV/0!</v>
      </c>
      <c r="AF34" s="31" t="e">
        <f t="shared" si="8"/>
        <v>#DIV/0!</v>
      </c>
      <c r="AG34" s="31" t="e">
        <f t="shared" si="8"/>
        <v>#DIV/0!</v>
      </c>
      <c r="AH34" s="31" t="e">
        <f t="shared" si="8"/>
        <v>#DIV/0!</v>
      </c>
      <c r="AI34" s="31" t="e">
        <f t="shared" si="9"/>
        <v>#DIV/0!</v>
      </c>
      <c r="AJ34" s="31" t="e">
        <f t="shared" si="9"/>
        <v>#DIV/0!</v>
      </c>
      <c r="AK34" s="31" t="e">
        <f t="shared" si="9"/>
        <v>#DIV/0!</v>
      </c>
      <c r="AL34" s="31" t="e">
        <f t="shared" si="9"/>
        <v>#DIV/0!</v>
      </c>
    </row>
    <row r="35" spans="2:38" ht="204.75" x14ac:dyDescent="0.25">
      <c r="B35" s="6">
        <v>27</v>
      </c>
      <c r="C35" s="33" t="s">
        <v>93</v>
      </c>
      <c r="D35" s="28" t="s">
        <v>105</v>
      </c>
      <c r="E35" s="27">
        <v>7017002707</v>
      </c>
      <c r="F35" s="27" t="s">
        <v>58</v>
      </c>
      <c r="G35" s="33">
        <v>100</v>
      </c>
      <c r="H35" s="27" t="s">
        <v>59</v>
      </c>
      <c r="I35" s="27" t="s">
        <v>106</v>
      </c>
      <c r="J35" s="30">
        <v>431.3</v>
      </c>
      <c r="K35" s="30">
        <v>431.3</v>
      </c>
      <c r="L35" s="30">
        <v>431.3</v>
      </c>
      <c r="M35" s="30">
        <v>323.39999999999998</v>
      </c>
      <c r="N35" s="30"/>
      <c r="O35" s="30"/>
      <c r="P35" s="30"/>
      <c r="Q35" s="30"/>
      <c r="R35" s="30" t="s">
        <v>61</v>
      </c>
      <c r="S35" s="32">
        <v>49531</v>
      </c>
      <c r="T35" s="32">
        <v>41548</v>
      </c>
      <c r="U35" s="30">
        <v>35306</v>
      </c>
      <c r="V35" s="30">
        <v>30781</v>
      </c>
      <c r="W35" s="30"/>
      <c r="X35" s="30"/>
      <c r="Y35" s="30"/>
      <c r="Z35" s="30"/>
      <c r="AA35" s="32">
        <v>21178.400000000001</v>
      </c>
      <c r="AB35" s="32">
        <v>21186.3</v>
      </c>
      <c r="AC35" s="30">
        <v>24023.8</v>
      </c>
      <c r="AD35" s="30">
        <v>25665</v>
      </c>
      <c r="AE35" s="31" t="e">
        <f t="shared" si="8"/>
        <v>#DIV/0!</v>
      </c>
      <c r="AF35" s="31" t="e">
        <f t="shared" si="8"/>
        <v>#DIV/0!</v>
      </c>
      <c r="AG35" s="31" t="e">
        <f t="shared" si="8"/>
        <v>#DIV/0!</v>
      </c>
      <c r="AH35" s="31" t="e">
        <f t="shared" si="8"/>
        <v>#DIV/0!</v>
      </c>
      <c r="AI35" s="31" t="e">
        <f t="shared" si="9"/>
        <v>#DIV/0!</v>
      </c>
      <c r="AJ35" s="31" t="e">
        <f t="shared" si="9"/>
        <v>#DIV/0!</v>
      </c>
      <c r="AK35" s="31" t="e">
        <f t="shared" si="9"/>
        <v>#DIV/0!</v>
      </c>
      <c r="AL35" s="31" t="e">
        <f t="shared" si="9"/>
        <v>#DIV/0!</v>
      </c>
    </row>
    <row r="36" spans="2:38" ht="267.75" x14ac:dyDescent="0.25">
      <c r="B36" s="6">
        <v>28</v>
      </c>
      <c r="C36" s="27" t="s">
        <v>107</v>
      </c>
      <c r="D36" s="28" t="s">
        <v>108</v>
      </c>
      <c r="E36" s="27">
        <v>7005015606</v>
      </c>
      <c r="F36" s="27" t="s">
        <v>58</v>
      </c>
      <c r="G36" s="33">
        <v>100</v>
      </c>
      <c r="H36" s="27" t="s">
        <v>59</v>
      </c>
      <c r="I36" s="27" t="s">
        <v>109</v>
      </c>
      <c r="J36" s="37">
        <v>644.1</v>
      </c>
      <c r="K36" s="37">
        <v>695.3</v>
      </c>
      <c r="L36" s="37">
        <v>581.79999999999995</v>
      </c>
      <c r="M36" s="37">
        <v>715.3</v>
      </c>
      <c r="N36" s="37"/>
      <c r="O36" s="37"/>
      <c r="P36" s="37"/>
      <c r="Q36" s="37"/>
      <c r="R36" s="30" t="s">
        <v>61</v>
      </c>
      <c r="S36" s="37">
        <v>25169</v>
      </c>
      <c r="T36" s="37">
        <v>21776</v>
      </c>
      <c r="U36" s="37">
        <v>21303</v>
      </c>
      <c r="V36" s="37">
        <v>26390</v>
      </c>
      <c r="W36" s="37"/>
      <c r="X36" s="37"/>
      <c r="Y36" s="37"/>
      <c r="Z36" s="37"/>
      <c r="AA36" s="38">
        <v>10518.7</v>
      </c>
      <c r="AB36" s="39">
        <v>12009.3</v>
      </c>
      <c r="AC36" s="40">
        <v>14045.9</v>
      </c>
      <c r="AD36" s="41">
        <v>15459.1</v>
      </c>
      <c r="AE36" s="42" t="e">
        <f t="shared" si="8"/>
        <v>#DIV/0!</v>
      </c>
      <c r="AF36" s="42" t="e">
        <f t="shared" si="8"/>
        <v>#DIV/0!</v>
      </c>
      <c r="AG36" s="42" t="e">
        <f t="shared" si="8"/>
        <v>#DIV/0!</v>
      </c>
      <c r="AH36" s="42" t="e">
        <f t="shared" si="8"/>
        <v>#DIV/0!</v>
      </c>
      <c r="AI36" s="42" t="e">
        <f t="shared" si="9"/>
        <v>#DIV/0!</v>
      </c>
      <c r="AJ36" s="42" t="e">
        <f t="shared" si="9"/>
        <v>#DIV/0!</v>
      </c>
      <c r="AK36" s="42" t="e">
        <f t="shared" si="9"/>
        <v>#DIV/0!</v>
      </c>
      <c r="AL36" s="42" t="e">
        <f t="shared" si="9"/>
        <v>#DIV/0!</v>
      </c>
    </row>
    <row r="37" spans="2:38" ht="220.5" x14ac:dyDescent="0.25">
      <c r="B37" s="6">
        <v>29</v>
      </c>
      <c r="C37" s="27" t="s">
        <v>110</v>
      </c>
      <c r="D37" s="28" t="s">
        <v>111</v>
      </c>
      <c r="E37" s="27">
        <v>7014044890</v>
      </c>
      <c r="F37" s="27" t="s">
        <v>58</v>
      </c>
      <c r="G37" s="33">
        <v>100</v>
      </c>
      <c r="H37" s="27" t="s">
        <v>59</v>
      </c>
      <c r="I37" s="27" t="s">
        <v>112</v>
      </c>
      <c r="J37" s="30">
        <v>0</v>
      </c>
      <c r="K37" s="30">
        <v>0</v>
      </c>
      <c r="L37" s="30">
        <v>0</v>
      </c>
      <c r="M37" s="30">
        <v>0</v>
      </c>
      <c r="N37" s="30"/>
      <c r="O37" s="30"/>
      <c r="P37" s="30"/>
      <c r="Q37" s="30"/>
      <c r="R37" s="30" t="s">
        <v>61</v>
      </c>
      <c r="S37" s="30">
        <v>35372</v>
      </c>
      <c r="T37" s="30">
        <v>36604</v>
      </c>
      <c r="U37" s="30">
        <v>30690</v>
      </c>
      <c r="V37" s="30">
        <v>26214</v>
      </c>
      <c r="W37" s="30"/>
      <c r="X37" s="30"/>
      <c r="Y37" s="30"/>
      <c r="Z37" s="30"/>
      <c r="AA37" s="30">
        <v>100727</v>
      </c>
      <c r="AB37" s="30">
        <v>120014</v>
      </c>
      <c r="AC37" s="30">
        <v>263076</v>
      </c>
      <c r="AD37" s="30">
        <v>395809</v>
      </c>
      <c r="AE37" s="31" t="e">
        <f t="shared" si="8"/>
        <v>#DIV/0!</v>
      </c>
      <c r="AF37" s="31" t="e">
        <f t="shared" si="8"/>
        <v>#DIV/0!</v>
      </c>
      <c r="AG37" s="31" t="e">
        <f t="shared" si="8"/>
        <v>#DIV/0!</v>
      </c>
      <c r="AH37" s="31" t="e">
        <f t="shared" si="8"/>
        <v>#DIV/0!</v>
      </c>
      <c r="AI37" s="31" t="e">
        <f t="shared" si="9"/>
        <v>#DIV/0!</v>
      </c>
      <c r="AJ37" s="31" t="e">
        <f t="shared" si="9"/>
        <v>#DIV/0!</v>
      </c>
      <c r="AK37" s="31" t="e">
        <f t="shared" si="9"/>
        <v>#DIV/0!</v>
      </c>
      <c r="AL37" s="31" t="e">
        <f t="shared" si="9"/>
        <v>#DIV/0!</v>
      </c>
    </row>
    <row r="38" spans="2:38" ht="110.25" x14ac:dyDescent="0.25">
      <c r="B38" s="6">
        <v>30</v>
      </c>
      <c r="C38" s="27" t="s">
        <v>113</v>
      </c>
      <c r="D38" s="28" t="s">
        <v>114</v>
      </c>
      <c r="E38" s="27">
        <v>7015002758</v>
      </c>
      <c r="F38" s="27" t="s">
        <v>58</v>
      </c>
      <c r="G38" s="33">
        <v>100</v>
      </c>
      <c r="H38" s="27" t="s">
        <v>59</v>
      </c>
      <c r="I38" s="27" t="s">
        <v>115</v>
      </c>
      <c r="J38" s="30">
        <v>660.9</v>
      </c>
      <c r="K38" s="30">
        <v>610.6</v>
      </c>
      <c r="L38" s="30">
        <v>699.6</v>
      </c>
      <c r="M38" s="30">
        <v>720</v>
      </c>
      <c r="N38" s="30"/>
      <c r="O38" s="30"/>
      <c r="P38" s="30"/>
      <c r="Q38" s="30"/>
      <c r="R38" s="30" t="s">
        <v>61</v>
      </c>
      <c r="S38" s="30">
        <v>37473</v>
      </c>
      <c r="T38" s="30">
        <v>56725</v>
      </c>
      <c r="U38" s="30">
        <v>57892</v>
      </c>
      <c r="V38" s="30">
        <v>55106</v>
      </c>
      <c r="W38" s="30"/>
      <c r="X38" s="30"/>
      <c r="Y38" s="30"/>
      <c r="Z38" s="30"/>
      <c r="AA38" s="30">
        <v>16308.3</v>
      </c>
      <c r="AB38" s="30">
        <v>18223.099999999999</v>
      </c>
      <c r="AC38" s="30">
        <v>21858.2</v>
      </c>
      <c r="AD38" s="30">
        <v>24920.1</v>
      </c>
      <c r="AE38" s="31" t="e">
        <f t="shared" si="8"/>
        <v>#DIV/0!</v>
      </c>
      <c r="AF38" s="31" t="e">
        <f t="shared" si="8"/>
        <v>#DIV/0!</v>
      </c>
      <c r="AG38" s="31" t="e">
        <f t="shared" si="8"/>
        <v>#DIV/0!</v>
      </c>
      <c r="AH38" s="31" t="e">
        <f t="shared" si="8"/>
        <v>#DIV/0!</v>
      </c>
      <c r="AI38" s="31" t="e">
        <f t="shared" si="9"/>
        <v>#DIV/0!</v>
      </c>
      <c r="AJ38" s="31" t="e">
        <f t="shared" si="9"/>
        <v>#DIV/0!</v>
      </c>
      <c r="AK38" s="31" t="e">
        <f t="shared" si="9"/>
        <v>#DIV/0!</v>
      </c>
      <c r="AL38" s="31" t="e">
        <f t="shared" si="9"/>
        <v>#DIV/0!</v>
      </c>
    </row>
    <row r="39" spans="2:38" ht="110.25" x14ac:dyDescent="0.25">
      <c r="B39" s="6">
        <v>31</v>
      </c>
      <c r="C39" s="27" t="s">
        <v>116</v>
      </c>
      <c r="D39" s="28" t="s">
        <v>117</v>
      </c>
      <c r="E39" s="27">
        <v>7016005938</v>
      </c>
      <c r="F39" s="27" t="s">
        <v>58</v>
      </c>
      <c r="G39" s="33">
        <v>100</v>
      </c>
      <c r="H39" s="27" t="s">
        <v>59</v>
      </c>
      <c r="I39" s="27" t="s">
        <v>118</v>
      </c>
      <c r="J39" s="30">
        <v>657.8</v>
      </c>
      <c r="K39" s="30">
        <v>817</v>
      </c>
      <c r="L39" s="30">
        <v>856.7</v>
      </c>
      <c r="M39" s="30">
        <v>862.7</v>
      </c>
      <c r="N39" s="30"/>
      <c r="O39" s="30"/>
      <c r="P39" s="30"/>
      <c r="Q39" s="30"/>
      <c r="R39" s="30" t="s">
        <v>61</v>
      </c>
      <c r="S39" s="30">
        <v>63185</v>
      </c>
      <c r="T39" s="30">
        <v>72525</v>
      </c>
      <c r="U39" s="30">
        <v>75293</v>
      </c>
      <c r="V39" s="30">
        <v>82714</v>
      </c>
      <c r="W39" s="30"/>
      <c r="X39" s="30"/>
      <c r="Y39" s="30"/>
      <c r="Z39" s="30"/>
      <c r="AA39" s="30">
        <v>23349.200000000001</v>
      </c>
      <c r="AB39" s="30">
        <v>27065.5</v>
      </c>
      <c r="AC39" s="30">
        <v>38736</v>
      </c>
      <c r="AD39" s="30">
        <v>33044.300000000003</v>
      </c>
      <c r="AE39" s="31" t="e">
        <f t="shared" si="8"/>
        <v>#DIV/0!</v>
      </c>
      <c r="AF39" s="31" t="e">
        <f t="shared" si="8"/>
        <v>#DIV/0!</v>
      </c>
      <c r="AG39" s="31" t="e">
        <f t="shared" si="8"/>
        <v>#DIV/0!</v>
      </c>
      <c r="AH39" s="31" t="e">
        <f t="shared" si="8"/>
        <v>#DIV/0!</v>
      </c>
      <c r="AI39" s="31" t="e">
        <f t="shared" si="9"/>
        <v>#DIV/0!</v>
      </c>
      <c r="AJ39" s="31" t="e">
        <f t="shared" si="9"/>
        <v>#DIV/0!</v>
      </c>
      <c r="AK39" s="31" t="e">
        <f t="shared" si="9"/>
        <v>#DIV/0!</v>
      </c>
      <c r="AL39" s="31" t="e">
        <f t="shared" si="9"/>
        <v>#DIV/0!</v>
      </c>
    </row>
    <row r="40" spans="2:38" ht="110.25" x14ac:dyDescent="0.25">
      <c r="B40" s="6">
        <v>32</v>
      </c>
      <c r="C40" s="27" t="s">
        <v>119</v>
      </c>
      <c r="D40" s="28" t="s">
        <v>120</v>
      </c>
      <c r="E40" s="27">
        <v>7023005022</v>
      </c>
      <c r="F40" s="27" t="s">
        <v>58</v>
      </c>
      <c r="G40" s="33">
        <v>100</v>
      </c>
      <c r="H40" s="27" t="s">
        <v>59</v>
      </c>
      <c r="I40" s="27" t="s">
        <v>121</v>
      </c>
      <c r="J40" s="29">
        <v>180.43966</v>
      </c>
      <c r="K40" s="29">
        <v>174.38471000000001</v>
      </c>
      <c r="L40" s="29">
        <v>143.19999999999999</v>
      </c>
      <c r="M40" s="29">
        <v>161.5</v>
      </c>
      <c r="N40" s="29"/>
      <c r="O40" s="29"/>
      <c r="P40" s="29"/>
      <c r="Q40" s="29"/>
      <c r="R40" s="30" t="s">
        <v>61</v>
      </c>
      <c r="S40" s="29">
        <v>6199</v>
      </c>
      <c r="T40" s="29">
        <v>6122</v>
      </c>
      <c r="U40" s="29">
        <v>4568</v>
      </c>
      <c r="V40" s="29">
        <v>3598</v>
      </c>
      <c r="W40" s="29"/>
      <c r="X40" s="29"/>
      <c r="Y40" s="29"/>
      <c r="Z40" s="29"/>
      <c r="AA40" s="29">
        <v>6665.97</v>
      </c>
      <c r="AB40" s="29">
        <v>7648.9</v>
      </c>
      <c r="AC40" s="29">
        <v>15360.3</v>
      </c>
      <c r="AD40" s="29">
        <v>17768.8</v>
      </c>
      <c r="AE40" s="43" t="e">
        <f t="shared" si="8"/>
        <v>#DIV/0!</v>
      </c>
      <c r="AF40" s="43" t="e">
        <f t="shared" si="8"/>
        <v>#DIV/0!</v>
      </c>
      <c r="AG40" s="43" t="e">
        <f t="shared" si="8"/>
        <v>#DIV/0!</v>
      </c>
      <c r="AH40" s="43" t="e">
        <f t="shared" si="8"/>
        <v>#DIV/0!</v>
      </c>
      <c r="AI40" s="43" t="e">
        <f t="shared" si="9"/>
        <v>#DIV/0!</v>
      </c>
      <c r="AJ40" s="43" t="e">
        <f>T40/X40</f>
        <v>#DIV/0!</v>
      </c>
      <c r="AK40" s="43" t="e">
        <f>U40/Y40</f>
        <v>#DIV/0!</v>
      </c>
      <c r="AL40" s="43" t="e">
        <f>V40/Z40</f>
        <v>#DIV/0!</v>
      </c>
    </row>
    <row r="41" spans="2:38" ht="110.25" x14ac:dyDescent="0.25">
      <c r="B41" s="6">
        <v>33</v>
      </c>
      <c r="C41" s="44" t="s">
        <v>122</v>
      </c>
      <c r="D41" s="28" t="s">
        <v>123</v>
      </c>
      <c r="E41" s="27">
        <v>7022014627</v>
      </c>
      <c r="F41" s="27" t="s">
        <v>58</v>
      </c>
      <c r="G41" s="33">
        <v>100</v>
      </c>
      <c r="H41" s="27" t="s">
        <v>59</v>
      </c>
      <c r="I41" s="27" t="s">
        <v>124</v>
      </c>
      <c r="J41" s="30">
        <v>177.9</v>
      </c>
      <c r="K41" s="30">
        <v>150.30000000000001</v>
      </c>
      <c r="L41" s="30">
        <v>138.30000000000001</v>
      </c>
      <c r="M41" s="30">
        <v>161.30000000000001</v>
      </c>
      <c r="N41" s="29"/>
      <c r="O41" s="29"/>
      <c r="P41" s="29"/>
      <c r="Q41" s="29"/>
      <c r="R41" s="30" t="s">
        <v>61</v>
      </c>
      <c r="S41" s="30">
        <v>8995</v>
      </c>
      <c r="T41" s="30">
        <v>9477</v>
      </c>
      <c r="U41" s="30">
        <v>8538</v>
      </c>
      <c r="V41" s="30">
        <v>7334</v>
      </c>
      <c r="W41" s="30"/>
      <c r="X41" s="30"/>
      <c r="Y41" s="30"/>
      <c r="Z41" s="30"/>
      <c r="AA41" s="30">
        <v>25031.8</v>
      </c>
      <c r="AB41" s="30">
        <v>27387.8</v>
      </c>
      <c r="AC41" s="30">
        <v>30514.6</v>
      </c>
      <c r="AD41" s="30">
        <v>33187.1</v>
      </c>
      <c r="AE41" s="31" t="e">
        <v>#VALUE!</v>
      </c>
      <c r="AF41" s="31" t="e">
        <v>#VALUE!</v>
      </c>
      <c r="AG41" s="31" t="e">
        <v>#VALUE!</v>
      </c>
      <c r="AH41" s="31" t="e">
        <v>#VALUE!</v>
      </c>
      <c r="AI41" s="31" t="e">
        <v>#VALUE!</v>
      </c>
      <c r="AJ41" s="31" t="e">
        <v>#VALUE!</v>
      </c>
      <c r="AK41" s="31" t="e">
        <v>#VALUE!</v>
      </c>
      <c r="AL41" s="31" t="e">
        <v>#VALUE!</v>
      </c>
    </row>
    <row r="42" spans="2:38" ht="409.5" x14ac:dyDescent="0.25">
      <c r="B42" s="6">
        <v>34</v>
      </c>
      <c r="C42" s="27" t="s">
        <v>93</v>
      </c>
      <c r="D42" s="28" t="s">
        <v>125</v>
      </c>
      <c r="E42" s="27">
        <v>7017048469</v>
      </c>
      <c r="F42" s="27" t="s">
        <v>58</v>
      </c>
      <c r="G42" s="33">
        <v>100</v>
      </c>
      <c r="H42" s="27" t="s">
        <v>59</v>
      </c>
      <c r="I42" s="27" t="s">
        <v>126</v>
      </c>
      <c r="J42" s="30"/>
      <c r="K42" s="30"/>
      <c r="L42" s="30"/>
      <c r="M42" s="30"/>
      <c r="N42" s="30"/>
      <c r="O42" s="30"/>
      <c r="P42" s="30"/>
      <c r="Q42" s="30"/>
      <c r="R42" s="30" t="s">
        <v>61</v>
      </c>
      <c r="S42" s="30">
        <v>107500</v>
      </c>
      <c r="T42" s="30">
        <v>107500</v>
      </c>
      <c r="U42" s="30">
        <v>107500</v>
      </c>
      <c r="V42" s="30">
        <v>92948</v>
      </c>
      <c r="W42" s="30"/>
      <c r="X42" s="30"/>
      <c r="Y42" s="30"/>
      <c r="Z42" s="30"/>
      <c r="AA42" s="30">
        <v>29309</v>
      </c>
      <c r="AB42" s="30">
        <v>31870.2</v>
      </c>
      <c r="AC42" s="30">
        <v>35778.400000000001</v>
      </c>
      <c r="AD42" s="30">
        <v>39532</v>
      </c>
      <c r="AE42" s="31" t="e">
        <f t="shared" ref="AE42:AH48" si="10">J42/N42</f>
        <v>#DIV/0!</v>
      </c>
      <c r="AF42" s="31" t="e">
        <f t="shared" si="10"/>
        <v>#DIV/0!</v>
      </c>
      <c r="AG42" s="31" t="e">
        <f t="shared" si="10"/>
        <v>#DIV/0!</v>
      </c>
      <c r="AH42" s="31" t="e">
        <f t="shared" si="10"/>
        <v>#DIV/0!</v>
      </c>
      <c r="AI42" s="31" t="e">
        <f t="shared" ref="AI42:AL48" si="11">S42/W42</f>
        <v>#DIV/0!</v>
      </c>
      <c r="AJ42" s="31" t="e">
        <f t="shared" si="11"/>
        <v>#DIV/0!</v>
      </c>
      <c r="AK42" s="31" t="e">
        <f t="shared" si="11"/>
        <v>#DIV/0!</v>
      </c>
      <c r="AL42" s="31" t="e">
        <f t="shared" si="11"/>
        <v>#DIV/0!</v>
      </c>
    </row>
    <row r="43" spans="2:38" ht="110.25" x14ac:dyDescent="0.25">
      <c r="B43" s="6">
        <v>35</v>
      </c>
      <c r="C43" s="27" t="s">
        <v>110</v>
      </c>
      <c r="D43" s="28" t="s">
        <v>127</v>
      </c>
      <c r="E43" s="33">
        <v>7014009609</v>
      </c>
      <c r="F43" s="27" t="s">
        <v>58</v>
      </c>
      <c r="G43" s="33">
        <v>100</v>
      </c>
      <c r="H43" s="27" t="s">
        <v>59</v>
      </c>
      <c r="I43" s="27" t="s">
        <v>128</v>
      </c>
      <c r="J43" s="45">
        <v>4858.5</v>
      </c>
      <c r="K43" s="45">
        <v>9687.1</v>
      </c>
      <c r="L43" s="45">
        <v>8393.5</v>
      </c>
      <c r="M43" s="45">
        <v>9000</v>
      </c>
      <c r="N43" s="45"/>
      <c r="O43" s="45"/>
      <c r="P43" s="45"/>
      <c r="Q43" s="45"/>
      <c r="R43" s="30" t="s">
        <v>61</v>
      </c>
      <c r="S43" s="45">
        <v>158887</v>
      </c>
      <c r="T43" s="45">
        <v>148531</v>
      </c>
      <c r="U43" s="45">
        <v>186476</v>
      </c>
      <c r="V43" s="45">
        <v>186370</v>
      </c>
      <c r="W43" s="45"/>
      <c r="X43" s="45"/>
      <c r="Y43" s="45"/>
      <c r="Z43" s="45"/>
      <c r="AA43" s="45">
        <v>58603.5</v>
      </c>
      <c r="AB43" s="45">
        <v>67916.3</v>
      </c>
      <c r="AC43" s="45">
        <v>73544.2</v>
      </c>
      <c r="AD43" s="45">
        <v>83888.4</v>
      </c>
      <c r="AE43" s="46" t="e">
        <f t="shared" si="10"/>
        <v>#DIV/0!</v>
      </c>
      <c r="AF43" s="46" t="e">
        <f t="shared" si="10"/>
        <v>#DIV/0!</v>
      </c>
      <c r="AG43" s="46" t="e">
        <f t="shared" si="10"/>
        <v>#DIV/0!</v>
      </c>
      <c r="AH43" s="46" t="e">
        <f t="shared" si="10"/>
        <v>#DIV/0!</v>
      </c>
      <c r="AI43" s="46" t="e">
        <f t="shared" si="11"/>
        <v>#DIV/0!</v>
      </c>
      <c r="AJ43" s="46" t="e">
        <f t="shared" si="11"/>
        <v>#DIV/0!</v>
      </c>
      <c r="AK43" s="46" t="e">
        <f t="shared" si="11"/>
        <v>#DIV/0!</v>
      </c>
      <c r="AL43" s="46" t="e">
        <f t="shared" si="11"/>
        <v>#DIV/0!</v>
      </c>
    </row>
    <row r="44" spans="2:38" ht="220.5" x14ac:dyDescent="0.25">
      <c r="B44" s="6">
        <v>36</v>
      </c>
      <c r="C44" s="27" t="s">
        <v>129</v>
      </c>
      <c r="D44" s="28" t="s">
        <v>130</v>
      </c>
      <c r="E44" s="27">
        <v>7007005057</v>
      </c>
      <c r="F44" s="27" t="s">
        <v>58</v>
      </c>
      <c r="G44" s="33">
        <v>100</v>
      </c>
      <c r="H44" s="27" t="s">
        <v>59</v>
      </c>
      <c r="I44" s="27" t="s">
        <v>131</v>
      </c>
      <c r="J44" s="29">
        <v>11135.6</v>
      </c>
      <c r="K44" s="29">
        <v>11009.3</v>
      </c>
      <c r="L44" s="29">
        <v>12791.8</v>
      </c>
      <c r="M44" s="29">
        <v>13078.7</v>
      </c>
      <c r="N44" s="29"/>
      <c r="O44" s="29"/>
      <c r="P44" s="29"/>
      <c r="Q44" s="29"/>
      <c r="R44" s="30" t="s">
        <v>61</v>
      </c>
      <c r="S44" s="30">
        <v>608688</v>
      </c>
      <c r="T44" s="30">
        <v>239553</v>
      </c>
      <c r="U44" s="30">
        <v>382152</v>
      </c>
      <c r="V44" s="30">
        <v>389162</v>
      </c>
      <c r="W44" s="30"/>
      <c r="X44" s="30"/>
      <c r="Y44" s="30"/>
      <c r="Z44" s="30"/>
      <c r="AA44" s="29">
        <v>40696.1</v>
      </c>
      <c r="AB44" s="29">
        <v>46660.1</v>
      </c>
      <c r="AC44" s="29">
        <v>53804.1</v>
      </c>
      <c r="AD44" s="29">
        <v>61760</v>
      </c>
      <c r="AE44" s="31" t="e">
        <f t="shared" si="10"/>
        <v>#DIV/0!</v>
      </c>
      <c r="AF44" s="31" t="e">
        <f t="shared" si="10"/>
        <v>#DIV/0!</v>
      </c>
      <c r="AG44" s="31" t="e">
        <f t="shared" si="10"/>
        <v>#DIV/0!</v>
      </c>
      <c r="AH44" s="31" t="e">
        <f t="shared" si="10"/>
        <v>#DIV/0!</v>
      </c>
      <c r="AI44" s="31" t="e">
        <f t="shared" si="11"/>
        <v>#DIV/0!</v>
      </c>
      <c r="AJ44" s="31" t="e">
        <f t="shared" si="11"/>
        <v>#DIV/0!</v>
      </c>
      <c r="AK44" s="31" t="e">
        <f t="shared" si="11"/>
        <v>#DIV/0!</v>
      </c>
      <c r="AL44" s="31" t="e">
        <f t="shared" si="11"/>
        <v>#DIV/0!</v>
      </c>
    </row>
    <row r="45" spans="2:38" ht="409.5" x14ac:dyDescent="0.25">
      <c r="B45" s="6">
        <v>37</v>
      </c>
      <c r="C45" s="27" t="s">
        <v>62</v>
      </c>
      <c r="D45" s="28" t="s">
        <v>132</v>
      </c>
      <c r="E45" s="27">
        <v>7001002236</v>
      </c>
      <c r="F45" s="27" t="s">
        <v>58</v>
      </c>
      <c r="G45" s="33">
        <v>100</v>
      </c>
      <c r="H45" s="27" t="s">
        <v>59</v>
      </c>
      <c r="I45" s="27" t="s">
        <v>133</v>
      </c>
      <c r="J45" s="30">
        <v>3354.5</v>
      </c>
      <c r="K45" s="30">
        <v>3701.3</v>
      </c>
      <c r="L45" s="30">
        <v>5405</v>
      </c>
      <c r="M45" s="30">
        <v>5717.1</v>
      </c>
      <c r="N45" s="30"/>
      <c r="O45" s="30"/>
      <c r="P45" s="30"/>
      <c r="Q45" s="30"/>
      <c r="R45" s="30" t="s">
        <v>61</v>
      </c>
      <c r="S45" s="30">
        <v>142786</v>
      </c>
      <c r="T45" s="30">
        <v>155693</v>
      </c>
      <c r="U45" s="30">
        <v>180606</v>
      </c>
      <c r="V45" s="30">
        <v>173932</v>
      </c>
      <c r="W45" s="30"/>
      <c r="X45" s="30"/>
      <c r="Y45" s="30"/>
      <c r="Z45" s="30"/>
      <c r="AA45" s="30">
        <v>17173</v>
      </c>
      <c r="AB45" s="30">
        <v>20149.8</v>
      </c>
      <c r="AC45" s="30">
        <v>26216.6</v>
      </c>
      <c r="AD45" s="30">
        <v>30414</v>
      </c>
      <c r="AE45" s="31" t="e">
        <f t="shared" si="10"/>
        <v>#DIV/0!</v>
      </c>
      <c r="AF45" s="31" t="e">
        <f t="shared" si="10"/>
        <v>#DIV/0!</v>
      </c>
      <c r="AG45" s="31" t="e">
        <f t="shared" si="10"/>
        <v>#DIV/0!</v>
      </c>
      <c r="AH45" s="31" t="e">
        <f t="shared" si="10"/>
        <v>#DIV/0!</v>
      </c>
      <c r="AI45" s="31" t="e">
        <f t="shared" si="11"/>
        <v>#DIV/0!</v>
      </c>
      <c r="AJ45" s="31" t="e">
        <f t="shared" si="11"/>
        <v>#DIV/0!</v>
      </c>
      <c r="AK45" s="31" t="e">
        <f t="shared" si="11"/>
        <v>#DIV/0!</v>
      </c>
      <c r="AL45" s="31" t="e">
        <f t="shared" si="11"/>
        <v>#DIV/0!</v>
      </c>
    </row>
    <row r="46" spans="2:38" ht="110.25" x14ac:dyDescent="0.25">
      <c r="B46" s="6">
        <v>38</v>
      </c>
      <c r="C46" s="27" t="s">
        <v>134</v>
      </c>
      <c r="D46" s="28" t="s">
        <v>135</v>
      </c>
      <c r="E46" s="27">
        <v>7014005146</v>
      </c>
      <c r="F46" s="27" t="s">
        <v>58</v>
      </c>
      <c r="G46" s="33">
        <v>100</v>
      </c>
      <c r="H46" s="27" t="s">
        <v>59</v>
      </c>
      <c r="I46" s="27" t="s">
        <v>136</v>
      </c>
      <c r="J46" s="47">
        <v>20864.080000000002</v>
      </c>
      <c r="K46" s="47">
        <v>20336.79</v>
      </c>
      <c r="L46" s="47">
        <v>24293.27</v>
      </c>
      <c r="M46" s="47">
        <v>25000</v>
      </c>
      <c r="N46" s="47" t="s">
        <v>37</v>
      </c>
      <c r="O46" s="47" t="s">
        <v>37</v>
      </c>
      <c r="P46" s="47" t="s">
        <v>37</v>
      </c>
      <c r="Q46" s="47" t="s">
        <v>37</v>
      </c>
      <c r="R46" s="30" t="s">
        <v>61</v>
      </c>
      <c r="S46" s="47">
        <v>556887</v>
      </c>
      <c r="T46" s="47">
        <v>724022</v>
      </c>
      <c r="U46" s="47">
        <v>735795</v>
      </c>
      <c r="V46" s="47">
        <v>773896</v>
      </c>
      <c r="W46" s="47" t="s">
        <v>37</v>
      </c>
      <c r="X46" s="47" t="s">
        <v>37</v>
      </c>
      <c r="Y46" s="47" t="s">
        <v>37</v>
      </c>
      <c r="Z46" s="47" t="s">
        <v>37</v>
      </c>
      <c r="AA46" s="47">
        <v>57775.199999999997</v>
      </c>
      <c r="AB46" s="47">
        <v>68036.960000000006</v>
      </c>
      <c r="AC46" s="47">
        <v>75209.119999999995</v>
      </c>
      <c r="AD46" s="47">
        <v>82776.69</v>
      </c>
      <c r="AE46" s="48" t="e">
        <f t="shared" si="10"/>
        <v>#VALUE!</v>
      </c>
      <c r="AF46" s="48" t="e">
        <f t="shared" si="10"/>
        <v>#VALUE!</v>
      </c>
      <c r="AG46" s="48" t="e">
        <f t="shared" si="10"/>
        <v>#VALUE!</v>
      </c>
      <c r="AH46" s="48" t="e">
        <f t="shared" si="10"/>
        <v>#VALUE!</v>
      </c>
      <c r="AI46" s="48" t="e">
        <f t="shared" si="11"/>
        <v>#VALUE!</v>
      </c>
      <c r="AJ46" s="48" t="e">
        <f t="shared" si="11"/>
        <v>#VALUE!</v>
      </c>
      <c r="AK46" s="48" t="e">
        <f t="shared" si="11"/>
        <v>#VALUE!</v>
      </c>
      <c r="AL46" s="48" t="e">
        <f t="shared" si="11"/>
        <v>#VALUE!</v>
      </c>
    </row>
    <row r="47" spans="2:38" ht="110.25" x14ac:dyDescent="0.25">
      <c r="B47" s="6">
        <v>39</v>
      </c>
      <c r="C47" s="27" t="s">
        <v>72</v>
      </c>
      <c r="D47" s="28" t="s">
        <v>137</v>
      </c>
      <c r="E47" s="27">
        <v>7024008812</v>
      </c>
      <c r="F47" s="27" t="s">
        <v>58</v>
      </c>
      <c r="G47" s="33">
        <v>100</v>
      </c>
      <c r="H47" s="27" t="s">
        <v>59</v>
      </c>
      <c r="I47" s="27" t="s">
        <v>138</v>
      </c>
      <c r="J47" s="30">
        <v>21743.8</v>
      </c>
      <c r="K47" s="49">
        <v>22860.7</v>
      </c>
      <c r="L47" s="30">
        <v>26564.1</v>
      </c>
      <c r="M47" s="30">
        <v>27247.4</v>
      </c>
      <c r="N47" s="30"/>
      <c r="O47" s="30"/>
      <c r="P47" s="30"/>
      <c r="Q47" s="30"/>
      <c r="R47" s="30" t="s">
        <v>61</v>
      </c>
      <c r="S47" s="30">
        <v>538716</v>
      </c>
      <c r="T47" s="50">
        <v>519379</v>
      </c>
      <c r="U47" s="30">
        <v>473557</v>
      </c>
      <c r="V47" s="30">
        <v>547364</v>
      </c>
      <c r="W47" s="30"/>
      <c r="X47" s="30"/>
      <c r="Y47" s="30"/>
      <c r="Z47" s="30"/>
      <c r="AA47" s="32">
        <v>66035.308990000005</v>
      </c>
      <c r="AB47" s="32">
        <v>59575.10959</v>
      </c>
      <c r="AC47" s="30">
        <v>67383.600000000006</v>
      </c>
      <c r="AD47" s="30">
        <v>76410.600000000006</v>
      </c>
      <c r="AE47" s="31" t="e">
        <f t="shared" si="10"/>
        <v>#DIV/0!</v>
      </c>
      <c r="AF47" s="31" t="e">
        <f t="shared" si="10"/>
        <v>#DIV/0!</v>
      </c>
      <c r="AG47" s="31" t="e">
        <f t="shared" si="10"/>
        <v>#DIV/0!</v>
      </c>
      <c r="AH47" s="31" t="e">
        <f t="shared" si="10"/>
        <v>#DIV/0!</v>
      </c>
      <c r="AI47" s="31" t="e">
        <f t="shared" si="11"/>
        <v>#DIV/0!</v>
      </c>
      <c r="AJ47" s="31" t="e">
        <f t="shared" si="11"/>
        <v>#DIV/0!</v>
      </c>
      <c r="AK47" s="31" t="e">
        <f t="shared" si="11"/>
        <v>#DIV/0!</v>
      </c>
      <c r="AL47" s="31" t="e">
        <f t="shared" si="11"/>
        <v>#DIV/0!</v>
      </c>
    </row>
    <row r="48" spans="2:38" ht="110.25" x14ac:dyDescent="0.25">
      <c r="B48" s="6">
        <v>40</v>
      </c>
      <c r="C48" s="27" t="s">
        <v>139</v>
      </c>
      <c r="D48" s="28" t="s">
        <v>140</v>
      </c>
      <c r="E48" s="27">
        <v>7015002187</v>
      </c>
      <c r="F48" s="27" t="s">
        <v>58</v>
      </c>
      <c r="G48" s="33">
        <v>100</v>
      </c>
      <c r="H48" s="27" t="s">
        <v>59</v>
      </c>
      <c r="I48" s="27" t="s">
        <v>138</v>
      </c>
      <c r="J48" s="30">
        <v>6212.8</v>
      </c>
      <c r="K48" s="30">
        <v>6555.3</v>
      </c>
      <c r="L48" s="30">
        <v>7883.3</v>
      </c>
      <c r="M48" s="30">
        <v>9923.5</v>
      </c>
      <c r="N48" s="30"/>
      <c r="O48" s="30"/>
      <c r="P48" s="30"/>
      <c r="Q48" s="30"/>
      <c r="R48" s="30" t="s">
        <v>61</v>
      </c>
      <c r="S48" s="30">
        <v>241317</v>
      </c>
      <c r="T48" s="30">
        <v>242519</v>
      </c>
      <c r="U48" s="30">
        <v>220766</v>
      </c>
      <c r="V48" s="30">
        <v>210352</v>
      </c>
      <c r="W48" s="30"/>
      <c r="X48" s="30"/>
      <c r="Y48" s="30"/>
      <c r="Z48" s="30"/>
      <c r="AA48" s="30">
        <v>24988.9</v>
      </c>
      <c r="AB48" s="30">
        <v>26735.599999999999</v>
      </c>
      <c r="AC48" s="30">
        <v>31334.6</v>
      </c>
      <c r="AD48" s="30">
        <v>34786.9</v>
      </c>
      <c r="AE48" s="51" t="e">
        <f t="shared" si="10"/>
        <v>#DIV/0!</v>
      </c>
      <c r="AF48" s="51" t="e">
        <f t="shared" si="10"/>
        <v>#DIV/0!</v>
      </c>
      <c r="AG48" s="51" t="e">
        <f t="shared" si="10"/>
        <v>#DIV/0!</v>
      </c>
      <c r="AH48" s="51" t="e">
        <f t="shared" si="10"/>
        <v>#DIV/0!</v>
      </c>
      <c r="AI48" s="51" t="e">
        <f t="shared" si="11"/>
        <v>#DIV/0!</v>
      </c>
      <c r="AJ48" s="51" t="e">
        <f t="shared" si="11"/>
        <v>#DIV/0!</v>
      </c>
      <c r="AK48" s="51" t="e">
        <f t="shared" si="11"/>
        <v>#DIV/0!</v>
      </c>
      <c r="AL48" s="51" t="e">
        <f t="shared" si="11"/>
        <v>#DIV/0!</v>
      </c>
    </row>
    <row r="49" spans="2:38" ht="110.25" x14ac:dyDescent="0.25">
      <c r="B49" s="6">
        <v>41</v>
      </c>
      <c r="C49" s="27" t="s">
        <v>141</v>
      </c>
      <c r="D49" s="28" t="s">
        <v>142</v>
      </c>
      <c r="E49" s="27">
        <v>7010002218</v>
      </c>
      <c r="F49" s="27" t="s">
        <v>58</v>
      </c>
      <c r="G49" s="33">
        <v>100</v>
      </c>
      <c r="H49" s="27" t="s">
        <v>59</v>
      </c>
      <c r="I49" s="27" t="s">
        <v>138</v>
      </c>
      <c r="J49" s="30">
        <v>7929.9</v>
      </c>
      <c r="K49" s="30">
        <v>7363.4</v>
      </c>
      <c r="L49" s="30">
        <v>8439.6</v>
      </c>
      <c r="M49" s="30">
        <v>9892.7999999999993</v>
      </c>
      <c r="N49" s="52"/>
      <c r="O49" s="52"/>
      <c r="P49" s="52"/>
      <c r="Q49" s="30"/>
      <c r="R49" s="30" t="s">
        <v>61</v>
      </c>
      <c r="S49" s="30">
        <v>274321</v>
      </c>
      <c r="T49" s="30">
        <v>285257</v>
      </c>
      <c r="U49" s="30">
        <v>279080</v>
      </c>
      <c r="V49" s="30">
        <v>289740</v>
      </c>
      <c r="W49" s="30"/>
      <c r="X49" s="30"/>
      <c r="Y49" s="30"/>
      <c r="Z49" s="30"/>
      <c r="AA49" s="30">
        <v>33642.9</v>
      </c>
      <c r="AB49" s="30">
        <v>33857.699999999997</v>
      </c>
      <c r="AC49" s="30">
        <v>38469</v>
      </c>
      <c r="AD49" s="30">
        <v>41373.199999999997</v>
      </c>
      <c r="AE49" s="31">
        <f>J49/S49</f>
        <v>2.8907374936661793E-2</v>
      </c>
      <c r="AF49" s="31">
        <f>K49/T49</f>
        <v>2.581321404908556E-2</v>
      </c>
      <c r="AG49" s="31">
        <f>L49/U49</f>
        <v>3.0240791170990398E-2</v>
      </c>
      <c r="AH49" s="31" t="e">
        <f>M49/Q49</f>
        <v>#DIV/0!</v>
      </c>
      <c r="AI49" s="31" t="e">
        <f>AA49/W49</f>
        <v>#DIV/0!</v>
      </c>
      <c r="AJ49" s="31" t="e">
        <f>AB49/X49</f>
        <v>#DIV/0!</v>
      </c>
      <c r="AK49" s="31" t="e">
        <f>AC49/Y49</f>
        <v>#DIV/0!</v>
      </c>
      <c r="AL49" s="31" t="e">
        <f>V49/Z49</f>
        <v>#DIV/0!</v>
      </c>
    </row>
    <row r="50" spans="2:38" ht="110.25" x14ac:dyDescent="0.25">
      <c r="B50" s="6">
        <v>42</v>
      </c>
      <c r="C50" s="27" t="s">
        <v>143</v>
      </c>
      <c r="D50" s="28" t="s">
        <v>144</v>
      </c>
      <c r="E50" s="27">
        <v>7003001661</v>
      </c>
      <c r="F50" s="27" t="s">
        <v>58</v>
      </c>
      <c r="G50" s="33">
        <v>100</v>
      </c>
      <c r="H50" s="27" t="s">
        <v>59</v>
      </c>
      <c r="I50" s="27" t="s">
        <v>145</v>
      </c>
      <c r="J50" s="53">
        <v>7653.7</v>
      </c>
      <c r="K50" s="53">
        <v>7358.6</v>
      </c>
      <c r="L50" s="53">
        <v>8940.5</v>
      </c>
      <c r="M50" s="53">
        <v>9544</v>
      </c>
      <c r="N50" s="53"/>
      <c r="O50" s="53"/>
      <c r="P50" s="53"/>
      <c r="Q50" s="53"/>
      <c r="R50" s="30" t="s">
        <v>61</v>
      </c>
      <c r="S50" s="54">
        <v>311033</v>
      </c>
      <c r="T50" s="54">
        <v>315974</v>
      </c>
      <c r="U50" s="54">
        <v>287198</v>
      </c>
      <c r="V50" s="54">
        <v>252490</v>
      </c>
      <c r="W50" s="54"/>
      <c r="X50" s="54"/>
      <c r="Y50" s="54"/>
      <c r="Z50" s="54"/>
      <c r="AA50" s="55">
        <v>33177.1</v>
      </c>
      <c r="AB50" s="53">
        <v>37288.5</v>
      </c>
      <c r="AC50" s="53">
        <v>40460</v>
      </c>
      <c r="AD50" s="53">
        <v>44552</v>
      </c>
      <c r="AE50" s="31" t="e">
        <f t="shared" ref="AE50:AH55" si="12">J50/N50</f>
        <v>#DIV/0!</v>
      </c>
      <c r="AF50" s="31" t="e">
        <f t="shared" si="12"/>
        <v>#DIV/0!</v>
      </c>
      <c r="AG50" s="31" t="e">
        <f t="shared" si="12"/>
        <v>#DIV/0!</v>
      </c>
      <c r="AH50" s="31" t="e">
        <f>M50/Q50</f>
        <v>#DIV/0!</v>
      </c>
      <c r="AI50" s="31" t="e">
        <f t="shared" ref="AI50:AL55" si="13">S50/W50</f>
        <v>#DIV/0!</v>
      </c>
      <c r="AJ50" s="31" t="e">
        <f t="shared" si="13"/>
        <v>#DIV/0!</v>
      </c>
      <c r="AK50" s="31" t="e">
        <f t="shared" si="13"/>
        <v>#DIV/0!</v>
      </c>
      <c r="AL50" s="31" t="e">
        <f t="shared" si="13"/>
        <v>#DIV/0!</v>
      </c>
    </row>
    <row r="51" spans="2:38" ht="110.25" x14ac:dyDescent="0.25">
      <c r="B51" s="6">
        <v>43</v>
      </c>
      <c r="C51" s="27" t="s">
        <v>93</v>
      </c>
      <c r="D51" s="28" t="s">
        <v>146</v>
      </c>
      <c r="E51" s="27">
        <v>7017010659</v>
      </c>
      <c r="F51" s="27" t="s">
        <v>58</v>
      </c>
      <c r="G51" s="33">
        <v>100</v>
      </c>
      <c r="H51" s="27" t="s">
        <v>59</v>
      </c>
      <c r="I51" s="27" t="s">
        <v>147</v>
      </c>
      <c r="J51" s="30">
        <v>0</v>
      </c>
      <c r="K51" s="30">
        <v>0</v>
      </c>
      <c r="L51" s="30">
        <v>1</v>
      </c>
      <c r="M51" s="30">
        <v>5</v>
      </c>
      <c r="N51" s="30"/>
      <c r="O51" s="30"/>
      <c r="P51" s="30"/>
      <c r="Q51" s="30"/>
      <c r="R51" s="30" t="s">
        <v>61</v>
      </c>
      <c r="S51" s="30">
        <v>46855</v>
      </c>
      <c r="T51" s="30">
        <v>56217</v>
      </c>
      <c r="U51" s="30">
        <v>68321</v>
      </c>
      <c r="V51" s="30">
        <v>68900</v>
      </c>
      <c r="W51" s="30"/>
      <c r="X51" s="30"/>
      <c r="Y51" s="30"/>
      <c r="Z51" s="30"/>
      <c r="AA51" s="30">
        <v>23656</v>
      </c>
      <c r="AB51" s="30">
        <v>26112.799999999999</v>
      </c>
      <c r="AC51" s="30">
        <v>26929</v>
      </c>
      <c r="AD51" s="30">
        <v>33197</v>
      </c>
      <c r="AE51" s="56" t="e">
        <f t="shared" si="12"/>
        <v>#DIV/0!</v>
      </c>
      <c r="AF51" s="56" t="e">
        <f t="shared" si="12"/>
        <v>#DIV/0!</v>
      </c>
      <c r="AG51" s="56" t="e">
        <f t="shared" si="12"/>
        <v>#DIV/0!</v>
      </c>
      <c r="AH51" s="56" t="e">
        <f>M51/Q51</f>
        <v>#DIV/0!</v>
      </c>
      <c r="AI51" s="56" t="e">
        <f t="shared" si="13"/>
        <v>#DIV/0!</v>
      </c>
      <c r="AJ51" s="56" t="e">
        <f t="shared" si="13"/>
        <v>#DIV/0!</v>
      </c>
      <c r="AK51" s="56" t="e">
        <f t="shared" si="13"/>
        <v>#DIV/0!</v>
      </c>
      <c r="AL51" s="56" t="e">
        <f t="shared" si="13"/>
        <v>#DIV/0!</v>
      </c>
    </row>
    <row r="52" spans="2:38" ht="110.25" x14ac:dyDescent="0.25">
      <c r="B52" s="6">
        <v>44</v>
      </c>
      <c r="C52" s="27" t="s">
        <v>148</v>
      </c>
      <c r="D52" s="28" t="s">
        <v>149</v>
      </c>
      <c r="E52" s="27">
        <v>7024012488</v>
      </c>
      <c r="F52" s="27" t="s">
        <v>58</v>
      </c>
      <c r="G52" s="33">
        <v>100</v>
      </c>
      <c r="H52" s="27" t="s">
        <v>59</v>
      </c>
      <c r="I52" s="27" t="s">
        <v>150</v>
      </c>
      <c r="J52" s="30">
        <v>2411</v>
      </c>
      <c r="K52" s="30">
        <v>2418</v>
      </c>
      <c r="L52" s="30">
        <v>3009</v>
      </c>
      <c r="M52" s="30">
        <v>3950</v>
      </c>
      <c r="N52" s="30"/>
      <c r="O52" s="30"/>
      <c r="P52" s="30"/>
      <c r="Q52" s="30"/>
      <c r="R52" s="30" t="s">
        <v>61</v>
      </c>
      <c r="S52" s="30">
        <v>155959</v>
      </c>
      <c r="T52" s="30">
        <v>215250</v>
      </c>
      <c r="U52" s="30">
        <v>224042</v>
      </c>
      <c r="V52" s="30">
        <v>183233</v>
      </c>
      <c r="W52" s="30"/>
      <c r="X52" s="30"/>
      <c r="Y52" s="30"/>
      <c r="Z52" s="30"/>
      <c r="AA52" s="30">
        <v>44308.100400000003</v>
      </c>
      <c r="AB52" s="30">
        <v>50622.110999999997</v>
      </c>
      <c r="AC52" s="30">
        <v>59956</v>
      </c>
      <c r="AD52" s="30">
        <v>66431</v>
      </c>
      <c r="AE52" s="31" t="e">
        <f t="shared" si="12"/>
        <v>#DIV/0!</v>
      </c>
      <c r="AF52" s="31" t="e">
        <f t="shared" si="12"/>
        <v>#DIV/0!</v>
      </c>
      <c r="AG52" s="31" t="e">
        <f t="shared" si="12"/>
        <v>#DIV/0!</v>
      </c>
      <c r="AH52" s="31" t="e">
        <f t="shared" si="12"/>
        <v>#DIV/0!</v>
      </c>
      <c r="AI52" s="31" t="e">
        <f t="shared" si="13"/>
        <v>#DIV/0!</v>
      </c>
      <c r="AJ52" s="31" t="e">
        <f>T52/X52</f>
        <v>#DIV/0!</v>
      </c>
      <c r="AK52" s="31" t="e">
        <f>U52/Y52</f>
        <v>#DIV/0!</v>
      </c>
      <c r="AL52" s="31" t="e">
        <f>V52/Z52</f>
        <v>#DIV/0!</v>
      </c>
    </row>
    <row r="53" spans="2:38" ht="110.25" x14ac:dyDescent="0.25">
      <c r="B53" s="6">
        <v>45</v>
      </c>
      <c r="C53" s="27" t="s">
        <v>93</v>
      </c>
      <c r="D53" s="28" t="s">
        <v>151</v>
      </c>
      <c r="E53" s="27">
        <v>7018016082</v>
      </c>
      <c r="F53" s="27" t="s">
        <v>58</v>
      </c>
      <c r="G53" s="33">
        <v>100</v>
      </c>
      <c r="H53" s="27" t="s">
        <v>59</v>
      </c>
      <c r="I53" s="32" t="s">
        <v>150</v>
      </c>
      <c r="J53" s="30">
        <v>14136.5</v>
      </c>
      <c r="K53" s="30">
        <v>15670.2</v>
      </c>
      <c r="L53" s="30">
        <v>14394.4</v>
      </c>
      <c r="M53" s="30">
        <v>17000</v>
      </c>
      <c r="N53" s="30"/>
      <c r="O53" s="30"/>
      <c r="P53" s="30"/>
      <c r="Q53" s="30"/>
      <c r="R53" s="30" t="s">
        <v>61</v>
      </c>
      <c r="S53" s="30">
        <v>1110340</v>
      </c>
      <c r="T53" s="30">
        <v>912226</v>
      </c>
      <c r="U53" s="30">
        <v>1013645.8</v>
      </c>
      <c r="V53" s="30">
        <v>1013645.8</v>
      </c>
      <c r="W53" s="30"/>
      <c r="X53" s="30"/>
      <c r="Y53" s="30"/>
      <c r="Z53" s="30"/>
      <c r="AA53" s="30">
        <v>140267.4</v>
      </c>
      <c r="AB53" s="30">
        <v>198261.9</v>
      </c>
      <c r="AC53" s="30">
        <v>296901.3</v>
      </c>
      <c r="AD53" s="30">
        <v>415345.1</v>
      </c>
      <c r="AE53" s="31" t="e">
        <f t="shared" si="12"/>
        <v>#DIV/0!</v>
      </c>
      <c r="AF53" s="31" t="e">
        <f t="shared" si="12"/>
        <v>#DIV/0!</v>
      </c>
      <c r="AG53" s="31" t="e">
        <f t="shared" si="12"/>
        <v>#DIV/0!</v>
      </c>
      <c r="AH53" s="31" t="e">
        <f t="shared" si="12"/>
        <v>#DIV/0!</v>
      </c>
      <c r="AI53" s="31" t="e">
        <f t="shared" si="13"/>
        <v>#DIV/0!</v>
      </c>
      <c r="AJ53" s="31" t="e">
        <f t="shared" si="13"/>
        <v>#DIV/0!</v>
      </c>
      <c r="AK53" s="31" t="e">
        <f t="shared" si="13"/>
        <v>#DIV/0!</v>
      </c>
      <c r="AL53" s="31" t="e">
        <f t="shared" si="13"/>
        <v>#DIV/0!</v>
      </c>
    </row>
    <row r="54" spans="2:38" ht="110.25" x14ac:dyDescent="0.25">
      <c r="B54" s="6">
        <v>46</v>
      </c>
      <c r="C54" s="27" t="s">
        <v>152</v>
      </c>
      <c r="D54" s="28" t="s">
        <v>153</v>
      </c>
      <c r="E54" s="33">
        <v>7016001098</v>
      </c>
      <c r="F54" s="27" t="s">
        <v>58</v>
      </c>
      <c r="G54" s="33">
        <v>100</v>
      </c>
      <c r="H54" s="27" t="s">
        <v>59</v>
      </c>
      <c r="I54" s="32" t="s">
        <v>128</v>
      </c>
      <c r="J54" s="30">
        <v>125509.9</v>
      </c>
      <c r="K54" s="30">
        <v>122740</v>
      </c>
      <c r="L54" s="30">
        <v>123312.1</v>
      </c>
      <c r="M54" s="30">
        <v>147683.95000000001</v>
      </c>
      <c r="N54" s="30"/>
      <c r="O54" s="30"/>
      <c r="P54" s="30"/>
      <c r="Q54" s="30"/>
      <c r="R54" s="30" t="s">
        <v>61</v>
      </c>
      <c r="S54" s="30">
        <v>8094958</v>
      </c>
      <c r="T54" s="30">
        <v>8975169</v>
      </c>
      <c r="U54" s="30">
        <v>142571.26</v>
      </c>
      <c r="V54" s="30">
        <v>129155.74</v>
      </c>
      <c r="W54" s="30"/>
      <c r="X54" s="30"/>
      <c r="Y54" s="30"/>
      <c r="Z54" s="30"/>
      <c r="AA54" s="30">
        <v>183756.7</v>
      </c>
      <c r="AB54" s="30">
        <v>210669.8</v>
      </c>
      <c r="AC54" s="30">
        <v>249027.94</v>
      </c>
      <c r="AD54" s="30">
        <v>274227.71000000002</v>
      </c>
      <c r="AE54" s="31" t="e">
        <f t="shared" si="12"/>
        <v>#DIV/0!</v>
      </c>
      <c r="AF54" s="31" t="e">
        <f t="shared" si="12"/>
        <v>#DIV/0!</v>
      </c>
      <c r="AG54" s="31" t="e">
        <f t="shared" si="12"/>
        <v>#DIV/0!</v>
      </c>
      <c r="AH54" s="31" t="e">
        <f t="shared" si="12"/>
        <v>#DIV/0!</v>
      </c>
      <c r="AI54" s="31" t="e">
        <f t="shared" si="13"/>
        <v>#DIV/0!</v>
      </c>
      <c r="AJ54" s="31" t="e">
        <f t="shared" si="13"/>
        <v>#DIV/0!</v>
      </c>
      <c r="AK54" s="31" t="e">
        <f t="shared" si="13"/>
        <v>#DIV/0!</v>
      </c>
      <c r="AL54" s="31" t="e">
        <f t="shared" si="13"/>
        <v>#DIV/0!</v>
      </c>
    </row>
    <row r="55" spans="2:38" ht="110.25" x14ac:dyDescent="0.25">
      <c r="B55" s="6">
        <v>47</v>
      </c>
      <c r="C55" s="27" t="s">
        <v>154</v>
      </c>
      <c r="D55" s="28" t="s">
        <v>155</v>
      </c>
      <c r="E55" s="27">
        <v>7016001620</v>
      </c>
      <c r="F55" s="27" t="s">
        <v>58</v>
      </c>
      <c r="G55" s="27">
        <v>100</v>
      </c>
      <c r="H55" s="27" t="s">
        <v>156</v>
      </c>
      <c r="I55" s="32" t="s">
        <v>128</v>
      </c>
      <c r="J55" s="30">
        <v>126511.4</v>
      </c>
      <c r="K55" s="30">
        <v>122009.8</v>
      </c>
      <c r="L55" s="30">
        <v>138958.29999999999</v>
      </c>
      <c r="M55" s="30">
        <v>152920.5</v>
      </c>
      <c r="N55" s="30"/>
      <c r="O55" s="30"/>
      <c r="P55" s="30"/>
      <c r="Q55" s="30"/>
      <c r="R55" s="30" t="s">
        <v>61</v>
      </c>
      <c r="S55" s="30">
        <v>3720669</v>
      </c>
      <c r="T55" s="30">
        <v>3920425</v>
      </c>
      <c r="U55" s="30">
        <v>3562907</v>
      </c>
      <c r="V55" s="30">
        <v>3568200</v>
      </c>
      <c r="W55" s="30"/>
      <c r="X55" s="30"/>
      <c r="Y55" s="30"/>
      <c r="Z55" s="30"/>
      <c r="AA55" s="30">
        <v>203613.8</v>
      </c>
      <c r="AB55" s="30">
        <v>253929.8</v>
      </c>
      <c r="AC55" s="30">
        <v>266474.8</v>
      </c>
      <c r="AD55" s="30">
        <v>299182.2</v>
      </c>
      <c r="AE55" s="31" t="e">
        <f>J55/N55</f>
        <v>#DIV/0!</v>
      </c>
      <c r="AF55" s="31" t="e">
        <f t="shared" si="12"/>
        <v>#DIV/0!</v>
      </c>
      <c r="AG55" s="31" t="e">
        <f t="shared" si="12"/>
        <v>#DIV/0!</v>
      </c>
      <c r="AH55" s="31" t="e">
        <f t="shared" si="12"/>
        <v>#DIV/0!</v>
      </c>
      <c r="AI55" s="31" t="e">
        <f t="shared" si="13"/>
        <v>#DIV/0!</v>
      </c>
      <c r="AJ55" s="31" t="e">
        <f>T55/X55</f>
        <v>#DIV/0!</v>
      </c>
      <c r="AK55" s="31" t="e">
        <f>U55/Y55</f>
        <v>#DIV/0!</v>
      </c>
      <c r="AL55" s="31" t="e">
        <f>V55/Z55</f>
        <v>#DIV/0!</v>
      </c>
    </row>
    <row r="56" spans="2:38" ht="204.75" x14ac:dyDescent="0.25">
      <c r="B56" s="6">
        <v>48</v>
      </c>
      <c r="C56" s="6" t="s">
        <v>157</v>
      </c>
      <c r="D56" s="6" t="s">
        <v>158</v>
      </c>
      <c r="E56" s="6">
        <v>7017134936</v>
      </c>
      <c r="F56" s="6" t="s">
        <v>159</v>
      </c>
      <c r="G56" s="25">
        <v>1</v>
      </c>
      <c r="H56" s="6" t="s">
        <v>160</v>
      </c>
      <c r="I56" s="6" t="s">
        <v>161</v>
      </c>
      <c r="J56" s="57">
        <v>102006</v>
      </c>
      <c r="K56" s="57">
        <v>130625</v>
      </c>
      <c r="L56" s="58">
        <v>150197</v>
      </c>
      <c r="M56" s="57">
        <v>150200</v>
      </c>
      <c r="N56" s="57">
        <v>102006</v>
      </c>
      <c r="O56" s="57">
        <v>130625</v>
      </c>
      <c r="P56" s="58">
        <v>150197</v>
      </c>
      <c r="Q56" s="57">
        <v>150200</v>
      </c>
      <c r="R56" s="7" t="s">
        <v>162</v>
      </c>
      <c r="S56" s="59">
        <v>502.8</v>
      </c>
      <c r="T56" s="59">
        <v>495.6</v>
      </c>
      <c r="U56" s="60">
        <v>333</v>
      </c>
      <c r="V56" s="59">
        <v>285</v>
      </c>
      <c r="W56" s="59">
        <v>502.8</v>
      </c>
      <c r="X56" s="59">
        <v>495.6</v>
      </c>
      <c r="Y56" s="60">
        <v>333</v>
      </c>
      <c r="Z56" s="59">
        <v>285</v>
      </c>
      <c r="AA56" s="57">
        <v>30000</v>
      </c>
      <c r="AB56" s="57">
        <v>30000</v>
      </c>
      <c r="AC56" s="57">
        <v>0</v>
      </c>
      <c r="AD56" s="57">
        <v>0</v>
      </c>
      <c r="AE56" s="61">
        <f>J56/N56</f>
        <v>1</v>
      </c>
      <c r="AF56" s="61">
        <f>K56/O56</f>
        <v>1</v>
      </c>
      <c r="AG56" s="61">
        <f>L56/P56</f>
        <v>1</v>
      </c>
      <c r="AH56" s="61">
        <f>M56/Q56</f>
        <v>1</v>
      </c>
      <c r="AI56" s="61">
        <f>S56/W56</f>
        <v>1</v>
      </c>
      <c r="AJ56" s="61">
        <f t="shared" ref="AJ56:AL57" si="14">T56/X56</f>
        <v>1</v>
      </c>
      <c r="AK56" s="61">
        <f>U56/Y56</f>
        <v>1</v>
      </c>
      <c r="AL56" s="61">
        <f t="shared" si="14"/>
        <v>1</v>
      </c>
    </row>
    <row r="57" spans="2:38" ht="220.5" x14ac:dyDescent="0.25">
      <c r="B57" s="6">
        <v>49</v>
      </c>
      <c r="C57" s="6" t="s">
        <v>163</v>
      </c>
      <c r="D57" s="6" t="s">
        <v>164</v>
      </c>
      <c r="E57" s="6">
        <v>7017473520</v>
      </c>
      <c r="F57" s="6" t="s">
        <v>165</v>
      </c>
      <c r="G57" s="25">
        <v>1</v>
      </c>
      <c r="H57" s="6" t="s">
        <v>160</v>
      </c>
      <c r="I57" s="6" t="s">
        <v>166</v>
      </c>
      <c r="J57" s="7">
        <v>2249</v>
      </c>
      <c r="K57" s="7">
        <v>5242</v>
      </c>
      <c r="L57" s="62">
        <v>5543</v>
      </c>
      <c r="M57" s="62">
        <v>7940</v>
      </c>
      <c r="N57" s="7">
        <v>2249</v>
      </c>
      <c r="O57" s="7">
        <v>5242</v>
      </c>
      <c r="P57" s="62">
        <v>5543</v>
      </c>
      <c r="Q57" s="62">
        <v>7940</v>
      </c>
      <c r="R57" s="7" t="s">
        <v>50</v>
      </c>
      <c r="S57" s="22">
        <v>2196</v>
      </c>
      <c r="T57" s="22">
        <v>3481</v>
      </c>
      <c r="U57" s="22">
        <v>3643</v>
      </c>
      <c r="V57" s="22">
        <v>5336</v>
      </c>
      <c r="W57" s="22">
        <v>2196</v>
      </c>
      <c r="X57" s="22">
        <v>3481</v>
      </c>
      <c r="Y57" s="22">
        <v>3643</v>
      </c>
      <c r="Z57" s="22">
        <v>5336</v>
      </c>
      <c r="AA57" s="22">
        <v>128082</v>
      </c>
      <c r="AB57" s="22">
        <v>388409</v>
      </c>
      <c r="AC57" s="22">
        <v>15000</v>
      </c>
      <c r="AD57" s="22">
        <v>31000</v>
      </c>
      <c r="AE57" s="61">
        <f>J57/N57</f>
        <v>1</v>
      </c>
      <c r="AF57" s="61">
        <f>K57/O57</f>
        <v>1</v>
      </c>
      <c r="AG57" s="61">
        <f t="shared" ref="AG57:AH57" si="15">L57/P57</f>
        <v>1</v>
      </c>
      <c r="AH57" s="61">
        <f t="shared" si="15"/>
        <v>1</v>
      </c>
      <c r="AI57" s="61">
        <f>S57/W57</f>
        <v>1</v>
      </c>
      <c r="AJ57" s="61">
        <f t="shared" si="14"/>
        <v>1</v>
      </c>
      <c r="AK57" s="61">
        <f t="shared" si="14"/>
        <v>1</v>
      </c>
      <c r="AL57" s="61">
        <f t="shared" si="14"/>
        <v>1</v>
      </c>
    </row>
    <row r="58" spans="2:38" ht="15.75" x14ac:dyDescent="0.25">
      <c r="B58" s="6">
        <v>50</v>
      </c>
      <c r="C58" s="74" t="s">
        <v>56</v>
      </c>
      <c r="D58" s="74" t="s">
        <v>167</v>
      </c>
      <c r="E58" s="74">
        <v>7017251534</v>
      </c>
      <c r="F58" s="77" t="s">
        <v>168</v>
      </c>
      <c r="G58" s="63"/>
      <c r="H58" s="63"/>
      <c r="I58" s="6" t="s">
        <v>169</v>
      </c>
      <c r="J58" s="66">
        <f>69913.3</f>
        <v>69913.3</v>
      </c>
      <c r="K58" s="66">
        <f>34202.56</f>
        <v>34202.559999999998</v>
      </c>
      <c r="L58" s="66">
        <f>106073.96</f>
        <v>106073.96</v>
      </c>
      <c r="M58" s="69">
        <f>133771.67</f>
        <v>133771.67000000001</v>
      </c>
      <c r="N58" s="7"/>
      <c r="O58" s="7"/>
      <c r="P58" s="7"/>
      <c r="Q58" s="7"/>
      <c r="R58" s="66" t="s">
        <v>170</v>
      </c>
      <c r="S58" s="7">
        <v>639.70000000000005</v>
      </c>
      <c r="T58" s="7">
        <v>18.100999999999999</v>
      </c>
      <c r="U58" s="7">
        <v>6.9000000000000006E-2</v>
      </c>
      <c r="V58" s="7">
        <v>152</v>
      </c>
      <c r="W58" s="7"/>
      <c r="X58" s="7"/>
      <c r="Y58" s="7"/>
      <c r="Z58" s="7"/>
      <c r="AA58" s="66">
        <f>41185.8</f>
        <v>41185.800000000003</v>
      </c>
      <c r="AB58" s="66">
        <f>35511.4</f>
        <v>35511.4</v>
      </c>
      <c r="AC58" s="66">
        <f>67263.1</f>
        <v>67263.100000000006</v>
      </c>
      <c r="AD58" s="66">
        <v>207772.7</v>
      </c>
      <c r="AE58" s="9" t="e">
        <f t="shared" ref="AE58:AH60" si="16">J58/N58</f>
        <v>#DIV/0!</v>
      </c>
      <c r="AF58" s="9" t="e">
        <f t="shared" si="16"/>
        <v>#DIV/0!</v>
      </c>
      <c r="AG58" s="9" t="e">
        <f t="shared" si="16"/>
        <v>#DIV/0!</v>
      </c>
      <c r="AH58" s="9" t="e">
        <f t="shared" si="16"/>
        <v>#DIV/0!</v>
      </c>
      <c r="AI58" s="9" t="e">
        <f t="shared" ref="AI58:AL60" si="17">S58/W58</f>
        <v>#DIV/0!</v>
      </c>
      <c r="AJ58" s="9" t="e">
        <f t="shared" si="17"/>
        <v>#DIV/0!</v>
      </c>
      <c r="AK58" s="9" t="e">
        <f t="shared" si="17"/>
        <v>#DIV/0!</v>
      </c>
      <c r="AL58" s="9" t="e">
        <f t="shared" si="17"/>
        <v>#DIV/0!</v>
      </c>
    </row>
    <row r="59" spans="2:38" ht="15.75" x14ac:dyDescent="0.25">
      <c r="B59" s="6">
        <v>51</v>
      </c>
      <c r="C59" s="75"/>
      <c r="D59" s="75"/>
      <c r="E59" s="75"/>
      <c r="F59" s="78"/>
      <c r="G59" s="63"/>
      <c r="H59" s="63"/>
      <c r="I59" s="6" t="s">
        <v>171</v>
      </c>
      <c r="J59" s="67"/>
      <c r="K59" s="67"/>
      <c r="L59" s="67"/>
      <c r="M59" s="70"/>
      <c r="N59" s="7"/>
      <c r="O59" s="7"/>
      <c r="P59" s="7"/>
      <c r="Q59" s="7"/>
      <c r="R59" s="67"/>
      <c r="S59" s="7">
        <v>80</v>
      </c>
      <c r="T59" s="7">
        <v>23</v>
      </c>
      <c r="U59" s="7">
        <v>539.53700000000003</v>
      </c>
      <c r="V59" s="7">
        <v>319.26</v>
      </c>
      <c r="W59" s="7"/>
      <c r="X59" s="7"/>
      <c r="Y59" s="7"/>
      <c r="Z59" s="7"/>
      <c r="AA59" s="67"/>
      <c r="AB59" s="67"/>
      <c r="AC59" s="67"/>
      <c r="AD59" s="67"/>
      <c r="AE59" s="9" t="e">
        <f t="shared" si="16"/>
        <v>#DIV/0!</v>
      </c>
      <c r="AF59" s="9" t="e">
        <f t="shared" si="16"/>
        <v>#DIV/0!</v>
      </c>
      <c r="AG59" s="9" t="e">
        <f t="shared" si="16"/>
        <v>#DIV/0!</v>
      </c>
      <c r="AH59" s="9" t="e">
        <f t="shared" si="16"/>
        <v>#DIV/0!</v>
      </c>
      <c r="AI59" s="9" t="e">
        <f t="shared" si="17"/>
        <v>#DIV/0!</v>
      </c>
      <c r="AJ59" s="9" t="e">
        <f t="shared" si="17"/>
        <v>#DIV/0!</v>
      </c>
      <c r="AK59" s="9" t="e">
        <f t="shared" si="17"/>
        <v>#DIV/0!</v>
      </c>
      <c r="AL59" s="9" t="e">
        <f t="shared" si="17"/>
        <v>#DIV/0!</v>
      </c>
    </row>
    <row r="60" spans="2:38" ht="15.75" x14ac:dyDescent="0.25">
      <c r="B60" s="6">
        <v>52</v>
      </c>
      <c r="C60" s="76"/>
      <c r="D60" s="76"/>
      <c r="E60" s="76"/>
      <c r="F60" s="79"/>
      <c r="G60" s="63"/>
      <c r="H60" s="63"/>
      <c r="I60" s="6" t="s">
        <v>172</v>
      </c>
      <c r="J60" s="68"/>
      <c r="K60" s="68"/>
      <c r="L60" s="68"/>
      <c r="M60" s="71"/>
      <c r="N60" s="7"/>
      <c r="O60" s="7"/>
      <c r="P60" s="7"/>
      <c r="Q60" s="7"/>
      <c r="R60" s="68"/>
      <c r="S60" s="7">
        <v>3533.2</v>
      </c>
      <c r="T60" s="7">
        <v>115.986</v>
      </c>
      <c r="U60" s="7">
        <v>77.73</v>
      </c>
      <c r="V60" s="59">
        <v>0.186</v>
      </c>
      <c r="W60" s="7"/>
      <c r="X60" s="7"/>
      <c r="Y60" s="7"/>
      <c r="Z60" s="7"/>
      <c r="AA60" s="68"/>
      <c r="AB60" s="68"/>
      <c r="AC60" s="68"/>
      <c r="AD60" s="68"/>
      <c r="AE60" s="9" t="e">
        <f t="shared" si="16"/>
        <v>#DIV/0!</v>
      </c>
      <c r="AF60" s="9" t="e">
        <f t="shared" si="16"/>
        <v>#DIV/0!</v>
      </c>
      <c r="AG60" s="9" t="e">
        <f t="shared" si="16"/>
        <v>#DIV/0!</v>
      </c>
      <c r="AH60" s="9" t="e">
        <f t="shared" si="16"/>
        <v>#DIV/0!</v>
      </c>
      <c r="AI60" s="9" t="e">
        <f t="shared" si="17"/>
        <v>#DIV/0!</v>
      </c>
      <c r="AJ60" s="9" t="e">
        <f t="shared" si="17"/>
        <v>#DIV/0!</v>
      </c>
      <c r="AK60" s="9" t="e">
        <f t="shared" si="17"/>
        <v>#DIV/0!</v>
      </c>
      <c r="AL60" s="9" t="e">
        <f t="shared" si="17"/>
        <v>#DIV/0!</v>
      </c>
    </row>
    <row r="61" spans="2:38" ht="110.25" x14ac:dyDescent="0.25">
      <c r="B61" s="6">
        <v>53</v>
      </c>
      <c r="C61" s="6" t="s">
        <v>93</v>
      </c>
      <c r="D61" s="6" t="s">
        <v>173</v>
      </c>
      <c r="E61" s="6">
        <v>7017295669</v>
      </c>
      <c r="F61" s="6" t="s">
        <v>174</v>
      </c>
      <c r="G61" s="6">
        <v>100</v>
      </c>
      <c r="H61" s="6" t="s">
        <v>175</v>
      </c>
      <c r="I61" s="6" t="s">
        <v>176</v>
      </c>
      <c r="J61" s="7" t="s">
        <v>176</v>
      </c>
      <c r="K61" s="7" t="s">
        <v>176</v>
      </c>
      <c r="L61" s="7" t="s">
        <v>176</v>
      </c>
      <c r="M61" s="7" t="s">
        <v>176</v>
      </c>
      <c r="N61" s="7" t="s">
        <v>176</v>
      </c>
      <c r="O61" s="7" t="s">
        <v>176</v>
      </c>
      <c r="P61" s="7" t="s">
        <v>176</v>
      </c>
      <c r="Q61" s="7" t="s">
        <v>176</v>
      </c>
      <c r="R61" s="7" t="s">
        <v>176</v>
      </c>
      <c r="S61" s="7" t="s">
        <v>176</v>
      </c>
      <c r="T61" s="7" t="s">
        <v>176</v>
      </c>
      <c r="U61" s="7" t="s">
        <v>176</v>
      </c>
      <c r="V61" s="7" t="s">
        <v>176</v>
      </c>
      <c r="W61" s="7" t="s">
        <v>176</v>
      </c>
      <c r="X61" s="7" t="s">
        <v>176</v>
      </c>
      <c r="Y61" s="7" t="s">
        <v>176</v>
      </c>
      <c r="Z61" s="7" t="s">
        <v>176</v>
      </c>
      <c r="AA61" s="7" t="s">
        <v>176</v>
      </c>
      <c r="AB61" s="7" t="s">
        <v>176</v>
      </c>
      <c r="AC61" s="7" t="s">
        <v>176</v>
      </c>
      <c r="AD61" s="7" t="s">
        <v>176</v>
      </c>
      <c r="AE61" s="7" t="s">
        <v>176</v>
      </c>
      <c r="AF61" s="7" t="s">
        <v>176</v>
      </c>
      <c r="AG61" s="7" t="s">
        <v>176</v>
      </c>
      <c r="AH61" s="7" t="s">
        <v>176</v>
      </c>
      <c r="AI61" s="7" t="s">
        <v>176</v>
      </c>
      <c r="AJ61" s="7" t="s">
        <v>176</v>
      </c>
      <c r="AK61" s="7" t="s">
        <v>176</v>
      </c>
      <c r="AL61" s="7" t="s">
        <v>176</v>
      </c>
    </row>
    <row r="62" spans="2:38" ht="110.25" x14ac:dyDescent="0.25">
      <c r="B62" s="6">
        <v>54</v>
      </c>
      <c r="C62" s="6" t="s">
        <v>93</v>
      </c>
      <c r="D62" s="6" t="s">
        <v>177</v>
      </c>
      <c r="E62" s="6">
        <v>7017996632</v>
      </c>
      <c r="F62" s="6" t="s">
        <v>174</v>
      </c>
      <c r="G62" s="6">
        <v>100</v>
      </c>
      <c r="H62" s="6" t="s">
        <v>178</v>
      </c>
      <c r="I62" s="6" t="s">
        <v>176</v>
      </c>
      <c r="J62" s="7">
        <v>0</v>
      </c>
      <c r="K62" s="7">
        <v>0</v>
      </c>
      <c r="L62" s="7">
        <v>0</v>
      </c>
      <c r="M62" s="7">
        <v>0</v>
      </c>
      <c r="N62" s="7" t="s">
        <v>176</v>
      </c>
      <c r="O62" s="7" t="s">
        <v>176</v>
      </c>
      <c r="P62" s="7" t="s">
        <v>176</v>
      </c>
      <c r="Q62" s="7" t="s">
        <v>176</v>
      </c>
      <c r="R62" s="7"/>
      <c r="S62" s="7">
        <v>0</v>
      </c>
      <c r="T62" s="7">
        <v>0</v>
      </c>
      <c r="U62" s="7">
        <v>0</v>
      </c>
      <c r="V62" s="7">
        <v>0</v>
      </c>
      <c r="W62" s="7" t="s">
        <v>176</v>
      </c>
      <c r="X62" s="7" t="s">
        <v>176</v>
      </c>
      <c r="Y62" s="7" t="s">
        <v>176</v>
      </c>
      <c r="Z62" s="7" t="s">
        <v>176</v>
      </c>
      <c r="AA62" s="64">
        <v>22270.359659999998</v>
      </c>
      <c r="AB62" s="7">
        <v>22380.03138</v>
      </c>
      <c r="AC62" s="7">
        <v>32329.007150000001</v>
      </c>
      <c r="AD62" s="7">
        <v>29336.338059999998</v>
      </c>
      <c r="AE62" s="7" t="s">
        <v>176</v>
      </c>
      <c r="AF62" s="7" t="s">
        <v>176</v>
      </c>
      <c r="AG62" s="7" t="s">
        <v>176</v>
      </c>
      <c r="AH62" s="7" t="s">
        <v>176</v>
      </c>
      <c r="AI62" s="7" t="s">
        <v>176</v>
      </c>
      <c r="AJ62" s="7" t="s">
        <v>176</v>
      </c>
      <c r="AK62" s="7" t="s">
        <v>176</v>
      </c>
      <c r="AL62" s="7" t="s">
        <v>176</v>
      </c>
    </row>
    <row r="63" spans="2:38" ht="110.25" x14ac:dyDescent="0.25">
      <c r="B63" s="6">
        <v>55</v>
      </c>
      <c r="C63" s="6" t="s">
        <v>93</v>
      </c>
      <c r="D63" s="6" t="s">
        <v>179</v>
      </c>
      <c r="E63" s="6">
        <v>7017297970</v>
      </c>
      <c r="F63" s="6" t="s">
        <v>174</v>
      </c>
      <c r="G63" s="6">
        <v>100</v>
      </c>
      <c r="H63" s="6" t="s">
        <v>180</v>
      </c>
      <c r="I63" s="6" t="s">
        <v>37</v>
      </c>
      <c r="J63" s="7" t="s">
        <v>176</v>
      </c>
      <c r="K63" s="7" t="s">
        <v>176</v>
      </c>
      <c r="L63" s="7" t="s">
        <v>176</v>
      </c>
      <c r="M63" s="7" t="s">
        <v>176</v>
      </c>
      <c r="N63" s="7" t="s">
        <v>176</v>
      </c>
      <c r="O63" s="7" t="s">
        <v>176</v>
      </c>
      <c r="P63" s="7" t="s">
        <v>176</v>
      </c>
      <c r="Q63" s="7" t="s">
        <v>176</v>
      </c>
      <c r="R63" s="7" t="s">
        <v>176</v>
      </c>
      <c r="S63" s="7" t="s">
        <v>176</v>
      </c>
      <c r="T63" s="7" t="s">
        <v>176</v>
      </c>
      <c r="U63" s="7" t="s">
        <v>176</v>
      </c>
      <c r="V63" s="7" t="s">
        <v>176</v>
      </c>
      <c r="W63" s="7" t="s">
        <v>176</v>
      </c>
      <c r="X63" s="7" t="s">
        <v>176</v>
      </c>
      <c r="Y63" s="7" t="s">
        <v>176</v>
      </c>
      <c r="Z63" s="7" t="s">
        <v>176</v>
      </c>
      <c r="AA63" s="7" t="s">
        <v>176</v>
      </c>
      <c r="AB63" s="7" t="s">
        <v>176</v>
      </c>
      <c r="AC63" s="7" t="s">
        <v>176</v>
      </c>
      <c r="AD63" s="7" t="s">
        <v>176</v>
      </c>
      <c r="AE63" s="7" t="s">
        <v>176</v>
      </c>
      <c r="AF63" s="7" t="s">
        <v>176</v>
      </c>
      <c r="AG63" s="7" t="s">
        <v>176</v>
      </c>
      <c r="AH63" s="7" t="s">
        <v>176</v>
      </c>
      <c r="AI63" s="7" t="s">
        <v>176</v>
      </c>
      <c r="AJ63" s="7" t="s">
        <v>176</v>
      </c>
      <c r="AK63" s="7" t="s">
        <v>176</v>
      </c>
      <c r="AL63" s="7" t="s">
        <v>176</v>
      </c>
    </row>
    <row r="64" spans="2:38" ht="110.25" x14ac:dyDescent="0.25">
      <c r="B64" s="6">
        <v>56</v>
      </c>
      <c r="C64" s="27" t="s">
        <v>56</v>
      </c>
      <c r="D64" s="28" t="s">
        <v>57</v>
      </c>
      <c r="E64" s="27">
        <v>7021041547</v>
      </c>
      <c r="F64" s="27" t="s">
        <v>58</v>
      </c>
      <c r="G64" s="27">
        <v>100</v>
      </c>
      <c r="H64" s="27" t="s">
        <v>59</v>
      </c>
      <c r="I64" s="27" t="s">
        <v>60</v>
      </c>
      <c r="J64" s="29" t="s">
        <v>37</v>
      </c>
      <c r="K64" s="30" t="s">
        <v>37</v>
      </c>
      <c r="L64" s="30" t="s">
        <v>37</v>
      </c>
      <c r="M64" s="30" t="s">
        <v>37</v>
      </c>
      <c r="N64" s="30"/>
      <c r="O64" s="30"/>
      <c r="P64" s="30"/>
      <c r="Q64" s="30"/>
      <c r="R64" s="30" t="s">
        <v>61</v>
      </c>
      <c r="S64" s="30">
        <v>0</v>
      </c>
      <c r="T64" s="30">
        <v>0</v>
      </c>
      <c r="U64" s="30">
        <v>0</v>
      </c>
      <c r="V64" s="30"/>
      <c r="W64" s="30"/>
      <c r="X64" s="30"/>
      <c r="Y64" s="30"/>
      <c r="Z64" s="30"/>
      <c r="AA64" s="30">
        <v>45554.2</v>
      </c>
      <c r="AB64" s="30">
        <v>47193.4</v>
      </c>
      <c r="AC64" s="30">
        <v>53357.9</v>
      </c>
      <c r="AD64" s="30">
        <v>74183.3</v>
      </c>
      <c r="AE64" s="31" t="e">
        <f t="shared" ref="AE64:AH79" si="18">J64/N64</f>
        <v>#VALUE!</v>
      </c>
      <c r="AF64" s="31" t="e">
        <f t="shared" si="18"/>
        <v>#VALUE!</v>
      </c>
      <c r="AG64" s="31" t="e">
        <f t="shared" si="18"/>
        <v>#VALUE!</v>
      </c>
      <c r="AH64" s="31" t="e">
        <f t="shared" si="18"/>
        <v>#VALUE!</v>
      </c>
      <c r="AI64" s="31" t="e">
        <f t="shared" ref="AI64:AL80" si="19">S64/W64</f>
        <v>#DIV/0!</v>
      </c>
      <c r="AJ64" s="31" t="e">
        <f t="shared" si="19"/>
        <v>#DIV/0!</v>
      </c>
      <c r="AK64" s="31" t="e">
        <f t="shared" si="19"/>
        <v>#DIV/0!</v>
      </c>
      <c r="AL64" s="31" t="e">
        <f t="shared" si="19"/>
        <v>#DIV/0!</v>
      </c>
    </row>
    <row r="65" spans="2:38" ht="141.75" x14ac:dyDescent="0.25">
      <c r="B65" s="6">
        <v>57</v>
      </c>
      <c r="C65" s="27" t="s">
        <v>62</v>
      </c>
      <c r="D65" s="28" t="s">
        <v>63</v>
      </c>
      <c r="E65" s="27">
        <v>7022014634</v>
      </c>
      <c r="F65" s="27" t="s">
        <v>58</v>
      </c>
      <c r="G65" s="27">
        <v>100</v>
      </c>
      <c r="H65" s="27" t="s">
        <v>59</v>
      </c>
      <c r="I65" s="27" t="s">
        <v>64</v>
      </c>
      <c r="J65" s="30">
        <v>97.7</v>
      </c>
      <c r="K65" s="30">
        <v>109.6</v>
      </c>
      <c r="L65" s="30">
        <v>131.30000000000001</v>
      </c>
      <c r="M65" s="30">
        <v>157.5</v>
      </c>
      <c r="N65" s="30"/>
      <c r="O65" s="30"/>
      <c r="P65" s="30"/>
      <c r="Q65" s="30"/>
      <c r="R65" s="30" t="s">
        <v>61</v>
      </c>
      <c r="S65" s="29">
        <v>7072</v>
      </c>
      <c r="T65" s="29">
        <v>7708</v>
      </c>
      <c r="U65" s="30">
        <v>6976</v>
      </c>
      <c r="V65" s="30">
        <v>7100</v>
      </c>
      <c r="W65" s="30"/>
      <c r="X65" s="30"/>
      <c r="Y65" s="30"/>
      <c r="Z65" s="30"/>
      <c r="AA65" s="30">
        <v>11681.9</v>
      </c>
      <c r="AB65" s="30">
        <v>13016.9</v>
      </c>
      <c r="AC65" s="30">
        <v>15256</v>
      </c>
      <c r="AD65" s="30">
        <v>17660.7</v>
      </c>
      <c r="AE65" s="31" t="e">
        <f t="shared" si="18"/>
        <v>#DIV/0!</v>
      </c>
      <c r="AF65" s="31" t="e">
        <f t="shared" si="18"/>
        <v>#DIV/0!</v>
      </c>
      <c r="AG65" s="31" t="e">
        <f t="shared" si="18"/>
        <v>#DIV/0!</v>
      </c>
      <c r="AH65" s="31" t="e">
        <f t="shared" si="18"/>
        <v>#DIV/0!</v>
      </c>
      <c r="AI65" s="31" t="e">
        <f t="shared" si="19"/>
        <v>#DIV/0!</v>
      </c>
      <c r="AJ65" s="31" t="e">
        <f t="shared" si="19"/>
        <v>#DIV/0!</v>
      </c>
      <c r="AK65" s="31" t="e">
        <f t="shared" si="19"/>
        <v>#DIV/0!</v>
      </c>
      <c r="AL65" s="31" t="e">
        <f t="shared" si="19"/>
        <v>#DIV/0!</v>
      </c>
    </row>
    <row r="66" spans="2:38" ht="110.25" x14ac:dyDescent="0.25">
      <c r="B66" s="6">
        <v>58</v>
      </c>
      <c r="C66" s="27" t="s">
        <v>65</v>
      </c>
      <c r="D66" s="28" t="s">
        <v>66</v>
      </c>
      <c r="E66" s="27">
        <v>7002011755</v>
      </c>
      <c r="F66" s="27" t="s">
        <v>58</v>
      </c>
      <c r="G66" s="27">
        <v>100</v>
      </c>
      <c r="H66" s="27" t="s">
        <v>59</v>
      </c>
      <c r="I66" s="27" t="s">
        <v>67</v>
      </c>
      <c r="J66" s="30">
        <v>902.2</v>
      </c>
      <c r="K66" s="30">
        <v>960.8</v>
      </c>
      <c r="L66" s="30">
        <v>1258.5</v>
      </c>
      <c r="M66" s="30">
        <v>1140.7</v>
      </c>
      <c r="N66" s="30"/>
      <c r="O66" s="30"/>
      <c r="P66" s="30"/>
      <c r="Q66" s="30"/>
      <c r="R66" s="30" t="s">
        <v>61</v>
      </c>
      <c r="S66" s="30">
        <v>20688</v>
      </c>
      <c r="T66" s="30">
        <v>20385</v>
      </c>
      <c r="U66" s="30">
        <v>20853</v>
      </c>
      <c r="V66" s="30">
        <v>20785</v>
      </c>
      <c r="W66" s="30"/>
      <c r="X66" s="30"/>
      <c r="Y66" s="30"/>
      <c r="Z66" s="30"/>
      <c r="AA66" s="29">
        <v>36686.9</v>
      </c>
      <c r="AB66" s="30">
        <v>42319.4</v>
      </c>
      <c r="AC66" s="30">
        <v>50078.1</v>
      </c>
      <c r="AD66" s="30">
        <v>54125.2</v>
      </c>
      <c r="AE66" s="31" t="e">
        <f t="shared" si="18"/>
        <v>#DIV/0!</v>
      </c>
      <c r="AF66" s="31" t="e">
        <f t="shared" si="18"/>
        <v>#DIV/0!</v>
      </c>
      <c r="AG66" s="31" t="e">
        <f t="shared" si="18"/>
        <v>#DIV/0!</v>
      </c>
      <c r="AH66" s="31" t="e">
        <f t="shared" si="18"/>
        <v>#DIV/0!</v>
      </c>
      <c r="AI66" s="31" t="e">
        <f t="shared" si="19"/>
        <v>#DIV/0!</v>
      </c>
      <c r="AJ66" s="31" t="e">
        <f t="shared" si="19"/>
        <v>#DIV/0!</v>
      </c>
      <c r="AK66" s="31" t="e">
        <f t="shared" si="19"/>
        <v>#DIV/0!</v>
      </c>
      <c r="AL66" s="31" t="e">
        <f t="shared" si="19"/>
        <v>#DIV/0!</v>
      </c>
    </row>
    <row r="67" spans="2:38" ht="110.25" x14ac:dyDescent="0.25">
      <c r="B67" s="6">
        <v>59</v>
      </c>
      <c r="C67" s="27" t="s">
        <v>68</v>
      </c>
      <c r="D67" s="28" t="s">
        <v>69</v>
      </c>
      <c r="E67" s="27">
        <v>7003003620</v>
      </c>
      <c r="F67" s="27" t="s">
        <v>58</v>
      </c>
      <c r="G67" s="27">
        <v>100</v>
      </c>
      <c r="H67" s="27" t="s">
        <v>59</v>
      </c>
      <c r="I67" s="27" t="s">
        <v>67</v>
      </c>
      <c r="J67" s="30">
        <v>283.536</v>
      </c>
      <c r="K67" s="30">
        <v>201.82</v>
      </c>
      <c r="L67" s="30">
        <v>169.61699999999999</v>
      </c>
      <c r="M67" s="30">
        <v>205.4</v>
      </c>
      <c r="N67" s="30"/>
      <c r="O67" s="30"/>
      <c r="P67" s="30"/>
      <c r="Q67" s="30"/>
      <c r="R67" s="30" t="s">
        <v>61</v>
      </c>
      <c r="S67" s="30">
        <v>49255</v>
      </c>
      <c r="T67" s="30">
        <v>53388</v>
      </c>
      <c r="U67" s="30">
        <v>54629</v>
      </c>
      <c r="V67" s="30">
        <v>50971</v>
      </c>
      <c r="W67" s="30"/>
      <c r="X67" s="30"/>
      <c r="Y67" s="30"/>
      <c r="Z67" s="30"/>
      <c r="AA67" s="32">
        <v>13192.31625</v>
      </c>
      <c r="AB67" s="32">
        <v>14752.7</v>
      </c>
      <c r="AC67" s="30">
        <v>17025.5</v>
      </c>
      <c r="AD67" s="30">
        <v>19068</v>
      </c>
      <c r="AE67" s="31" t="e">
        <f t="shared" si="18"/>
        <v>#DIV/0!</v>
      </c>
      <c r="AF67" s="31" t="e">
        <f t="shared" si="18"/>
        <v>#DIV/0!</v>
      </c>
      <c r="AG67" s="31" t="e">
        <f t="shared" si="18"/>
        <v>#DIV/0!</v>
      </c>
      <c r="AH67" s="31" t="e">
        <f t="shared" si="18"/>
        <v>#DIV/0!</v>
      </c>
      <c r="AI67" s="31" t="e">
        <f t="shared" si="19"/>
        <v>#DIV/0!</v>
      </c>
      <c r="AJ67" s="31" t="e">
        <f t="shared" si="19"/>
        <v>#DIV/0!</v>
      </c>
      <c r="AK67" s="31" t="e">
        <f t="shared" si="19"/>
        <v>#DIV/0!</v>
      </c>
      <c r="AL67" s="31" t="e">
        <f t="shared" si="19"/>
        <v>#DIV/0!</v>
      </c>
    </row>
    <row r="68" spans="2:38" ht="110.25" x14ac:dyDescent="0.25">
      <c r="B68" s="6">
        <v>60</v>
      </c>
      <c r="C68" s="27" t="s">
        <v>70</v>
      </c>
      <c r="D68" s="28" t="s">
        <v>71</v>
      </c>
      <c r="E68" s="33">
        <v>7004005210</v>
      </c>
      <c r="F68" s="27" t="s">
        <v>58</v>
      </c>
      <c r="G68" s="33">
        <v>100</v>
      </c>
      <c r="H68" s="27" t="s">
        <v>59</v>
      </c>
      <c r="I68" s="27" t="s">
        <v>67</v>
      </c>
      <c r="J68" s="30">
        <v>2634.3</v>
      </c>
      <c r="K68" s="30">
        <v>3105.7</v>
      </c>
      <c r="L68" s="30">
        <v>3454.2</v>
      </c>
      <c r="M68" s="30">
        <v>3787.8</v>
      </c>
      <c r="N68" s="30"/>
      <c r="O68" s="30"/>
      <c r="P68" s="30"/>
      <c r="Q68" s="30"/>
      <c r="R68" s="30" t="s">
        <v>61</v>
      </c>
      <c r="S68" s="30">
        <v>211739</v>
      </c>
      <c r="T68" s="30">
        <v>226290</v>
      </c>
      <c r="U68" s="30">
        <v>208379</v>
      </c>
      <c r="V68" s="30">
        <v>230000</v>
      </c>
      <c r="W68" s="30"/>
      <c r="X68" s="30"/>
      <c r="Y68" s="30"/>
      <c r="Z68" s="30"/>
      <c r="AA68" s="30">
        <v>39594.300000000003</v>
      </c>
      <c r="AB68" s="30">
        <v>46129.3</v>
      </c>
      <c r="AC68" s="30">
        <v>53468.9</v>
      </c>
      <c r="AD68" s="30">
        <v>57878.7</v>
      </c>
      <c r="AE68" s="31" t="e">
        <f t="shared" si="18"/>
        <v>#DIV/0!</v>
      </c>
      <c r="AF68" s="31" t="e">
        <f t="shared" si="18"/>
        <v>#DIV/0!</v>
      </c>
      <c r="AG68" s="31" t="e">
        <f t="shared" si="18"/>
        <v>#DIV/0!</v>
      </c>
      <c r="AH68" s="31" t="e">
        <f t="shared" si="18"/>
        <v>#DIV/0!</v>
      </c>
      <c r="AI68" s="31" t="e">
        <f t="shared" si="19"/>
        <v>#DIV/0!</v>
      </c>
      <c r="AJ68" s="31" t="e">
        <f t="shared" si="19"/>
        <v>#DIV/0!</v>
      </c>
      <c r="AK68" s="31" t="e">
        <f t="shared" si="19"/>
        <v>#DIV/0!</v>
      </c>
      <c r="AL68" s="31" t="e">
        <f t="shared" si="19"/>
        <v>#DIV/0!</v>
      </c>
    </row>
    <row r="69" spans="2:38" ht="189" x14ac:dyDescent="0.25">
      <c r="B69" s="6">
        <v>61</v>
      </c>
      <c r="C69" s="27" t="s">
        <v>72</v>
      </c>
      <c r="D69" s="28" t="s">
        <v>73</v>
      </c>
      <c r="E69" s="27">
        <v>7024021669</v>
      </c>
      <c r="F69" s="27" t="s">
        <v>58</v>
      </c>
      <c r="G69" s="33">
        <v>100</v>
      </c>
      <c r="H69" s="27" t="s">
        <v>59</v>
      </c>
      <c r="I69" s="27" t="s">
        <v>74</v>
      </c>
      <c r="J69" s="29" t="s">
        <v>37</v>
      </c>
      <c r="K69" s="30" t="s">
        <v>37</v>
      </c>
      <c r="L69" s="30" t="s">
        <v>37</v>
      </c>
      <c r="M69" s="30" t="s">
        <v>37</v>
      </c>
      <c r="N69" s="29"/>
      <c r="O69" s="30"/>
      <c r="P69" s="30"/>
      <c r="Q69" s="30"/>
      <c r="R69" s="30" t="s">
        <v>61</v>
      </c>
      <c r="S69" s="30">
        <v>10618</v>
      </c>
      <c r="T69" s="30">
        <v>16601</v>
      </c>
      <c r="U69" s="30">
        <v>33294</v>
      </c>
      <c r="V69" s="30">
        <v>28950</v>
      </c>
      <c r="W69" s="29"/>
      <c r="X69" s="30"/>
      <c r="Y69" s="30"/>
      <c r="Z69" s="30"/>
      <c r="AA69" s="30">
        <v>25107.8</v>
      </c>
      <c r="AB69" s="30">
        <v>26488.7</v>
      </c>
      <c r="AC69" s="30">
        <v>30710.9</v>
      </c>
      <c r="AD69" s="30">
        <v>32390.3</v>
      </c>
      <c r="AE69" s="31" t="e">
        <f t="shared" si="18"/>
        <v>#VALUE!</v>
      </c>
      <c r="AF69" s="31" t="e">
        <f t="shared" si="18"/>
        <v>#VALUE!</v>
      </c>
      <c r="AG69" s="31" t="e">
        <f t="shared" si="18"/>
        <v>#VALUE!</v>
      </c>
      <c r="AH69" s="31" t="e">
        <f t="shared" si="18"/>
        <v>#VALUE!</v>
      </c>
      <c r="AI69" s="31" t="e">
        <f t="shared" si="19"/>
        <v>#DIV/0!</v>
      </c>
      <c r="AJ69" s="31" t="e">
        <f t="shared" si="19"/>
        <v>#DIV/0!</v>
      </c>
      <c r="AK69" s="31" t="e">
        <f t="shared" si="19"/>
        <v>#DIV/0!</v>
      </c>
      <c r="AL69" s="31" t="e">
        <f t="shared" si="19"/>
        <v>#DIV/0!</v>
      </c>
    </row>
    <row r="70" spans="2:38" ht="110.25" x14ac:dyDescent="0.25">
      <c r="B70" s="6">
        <v>62</v>
      </c>
      <c r="C70" s="27" t="s">
        <v>75</v>
      </c>
      <c r="D70" s="28" t="s">
        <v>76</v>
      </c>
      <c r="E70" s="27">
        <v>7005006390</v>
      </c>
      <c r="F70" s="27" t="s">
        <v>58</v>
      </c>
      <c r="G70" s="33">
        <v>100</v>
      </c>
      <c r="H70" s="27" t="s">
        <v>59</v>
      </c>
      <c r="I70" s="27" t="s">
        <v>77</v>
      </c>
      <c r="J70" s="30">
        <v>347.9</v>
      </c>
      <c r="K70" s="30">
        <v>390.4</v>
      </c>
      <c r="L70" s="30">
        <v>377</v>
      </c>
      <c r="M70" s="30">
        <v>706.9</v>
      </c>
      <c r="N70" s="30"/>
      <c r="O70" s="30"/>
      <c r="P70" s="30"/>
      <c r="Q70" s="30"/>
      <c r="R70" s="30" t="s">
        <v>61</v>
      </c>
      <c r="S70" s="30">
        <v>36242</v>
      </c>
      <c r="T70" s="30">
        <v>50409</v>
      </c>
      <c r="U70" s="30">
        <v>83538</v>
      </c>
      <c r="V70" s="30">
        <v>75689</v>
      </c>
      <c r="W70" s="30"/>
      <c r="X70" s="30"/>
      <c r="Y70" s="30"/>
      <c r="Z70" s="30"/>
      <c r="AA70" s="30">
        <v>16736</v>
      </c>
      <c r="AB70" s="30">
        <v>18760.3</v>
      </c>
      <c r="AC70" s="30">
        <v>78733</v>
      </c>
      <c r="AD70" s="30">
        <v>97864</v>
      </c>
      <c r="AE70" s="31" t="e">
        <f t="shared" si="18"/>
        <v>#DIV/0!</v>
      </c>
      <c r="AF70" s="31" t="e">
        <f t="shared" si="18"/>
        <v>#DIV/0!</v>
      </c>
      <c r="AG70" s="31" t="e">
        <f t="shared" si="18"/>
        <v>#DIV/0!</v>
      </c>
      <c r="AH70" s="31" t="e">
        <f t="shared" si="18"/>
        <v>#DIV/0!</v>
      </c>
      <c r="AI70" s="31" t="e">
        <f t="shared" si="19"/>
        <v>#DIV/0!</v>
      </c>
      <c r="AJ70" s="31" t="e">
        <f t="shared" si="19"/>
        <v>#DIV/0!</v>
      </c>
      <c r="AK70" s="31" t="e">
        <f t="shared" si="19"/>
        <v>#DIV/0!</v>
      </c>
      <c r="AL70" s="31" t="e">
        <f t="shared" si="19"/>
        <v>#DIV/0!</v>
      </c>
    </row>
    <row r="71" spans="2:38" ht="110.25" x14ac:dyDescent="0.25">
      <c r="B71" s="6">
        <v>63</v>
      </c>
      <c r="C71" s="27" t="s">
        <v>78</v>
      </c>
      <c r="D71" s="28" t="s">
        <v>79</v>
      </c>
      <c r="E71" s="27">
        <v>7006006690</v>
      </c>
      <c r="F71" s="27" t="s">
        <v>58</v>
      </c>
      <c r="G71" s="33">
        <v>100</v>
      </c>
      <c r="H71" s="27" t="s">
        <v>59</v>
      </c>
      <c r="I71" s="27" t="s">
        <v>80</v>
      </c>
      <c r="J71" s="30">
        <v>888.6</v>
      </c>
      <c r="K71" s="30">
        <v>1276.4000000000001</v>
      </c>
      <c r="L71" s="30">
        <v>1424</v>
      </c>
      <c r="M71" s="30">
        <v>1161</v>
      </c>
      <c r="N71" s="30"/>
      <c r="O71" s="30"/>
      <c r="P71" s="30"/>
      <c r="Q71" s="30"/>
      <c r="R71" s="30" t="s">
        <v>61</v>
      </c>
      <c r="S71" s="30">
        <v>160181</v>
      </c>
      <c r="T71" s="30">
        <v>167277</v>
      </c>
      <c r="U71" s="30">
        <v>163918</v>
      </c>
      <c r="V71" s="30">
        <v>165536</v>
      </c>
      <c r="W71" s="30"/>
      <c r="X71" s="30"/>
      <c r="Y71" s="30"/>
      <c r="Z71" s="30"/>
      <c r="AA71" s="30">
        <v>24733.599999999999</v>
      </c>
      <c r="AB71" s="30">
        <v>28394.2</v>
      </c>
      <c r="AC71" s="30">
        <v>32545.3</v>
      </c>
      <c r="AD71" s="30">
        <v>37240.5</v>
      </c>
      <c r="AE71" s="31" t="e">
        <f t="shared" si="18"/>
        <v>#DIV/0!</v>
      </c>
      <c r="AF71" s="31" t="e">
        <f t="shared" si="18"/>
        <v>#DIV/0!</v>
      </c>
      <c r="AG71" s="31" t="e">
        <f t="shared" si="18"/>
        <v>#DIV/0!</v>
      </c>
      <c r="AH71" s="31" t="e">
        <f t="shared" si="18"/>
        <v>#DIV/0!</v>
      </c>
      <c r="AI71" s="31" t="e">
        <f t="shared" si="19"/>
        <v>#DIV/0!</v>
      </c>
      <c r="AJ71" s="31" t="e">
        <f t="shared" si="19"/>
        <v>#DIV/0!</v>
      </c>
      <c r="AK71" s="31" t="e">
        <f t="shared" si="19"/>
        <v>#DIV/0!</v>
      </c>
      <c r="AL71" s="31" t="e">
        <f t="shared" si="19"/>
        <v>#DIV/0!</v>
      </c>
    </row>
    <row r="72" spans="2:38" ht="204.75" x14ac:dyDescent="0.25">
      <c r="B72" s="6">
        <v>64</v>
      </c>
      <c r="C72" s="27" t="s">
        <v>81</v>
      </c>
      <c r="D72" s="28" t="s">
        <v>82</v>
      </c>
      <c r="E72" s="27">
        <v>7017068578</v>
      </c>
      <c r="F72" s="27" t="s">
        <v>58</v>
      </c>
      <c r="G72" s="33">
        <v>100</v>
      </c>
      <c r="H72" s="27" t="s">
        <v>59</v>
      </c>
      <c r="I72" s="27" t="s">
        <v>83</v>
      </c>
      <c r="J72" s="30">
        <v>521.74</v>
      </c>
      <c r="K72" s="30">
        <v>521.74</v>
      </c>
      <c r="L72" s="30">
        <v>521.74</v>
      </c>
      <c r="M72" s="30">
        <v>521.74</v>
      </c>
      <c r="N72" s="30"/>
      <c r="O72" s="30"/>
      <c r="P72" s="30"/>
      <c r="Q72" s="30"/>
      <c r="R72" s="30" t="s">
        <v>61</v>
      </c>
      <c r="S72" s="30">
        <v>1709</v>
      </c>
      <c r="T72" s="30">
        <v>1365</v>
      </c>
      <c r="U72" s="30">
        <v>1365</v>
      </c>
      <c r="V72" s="30">
        <v>1242</v>
      </c>
      <c r="W72" s="30"/>
      <c r="X72" s="30"/>
      <c r="Y72" s="30"/>
      <c r="Z72" s="30"/>
      <c r="AA72" s="30">
        <v>22900.7</v>
      </c>
      <c r="AB72" s="30">
        <v>24082.9</v>
      </c>
      <c r="AC72" s="30">
        <v>26672</v>
      </c>
      <c r="AD72" s="30">
        <v>30762.37</v>
      </c>
      <c r="AE72" s="31" t="e">
        <f>J72/N72</f>
        <v>#DIV/0!</v>
      </c>
      <c r="AF72" s="31" t="e">
        <f>K72/O72</f>
        <v>#DIV/0!</v>
      </c>
      <c r="AG72" s="31" t="e">
        <f t="shared" si="18"/>
        <v>#DIV/0!</v>
      </c>
      <c r="AH72" s="31" t="e">
        <f t="shared" si="18"/>
        <v>#DIV/0!</v>
      </c>
      <c r="AI72" s="31" t="e">
        <f t="shared" si="19"/>
        <v>#DIV/0!</v>
      </c>
      <c r="AJ72" s="31" t="e">
        <f t="shared" si="19"/>
        <v>#DIV/0!</v>
      </c>
      <c r="AK72" s="31" t="e">
        <f t="shared" si="19"/>
        <v>#DIV/0!</v>
      </c>
      <c r="AL72" s="31" t="e">
        <f t="shared" si="19"/>
        <v>#DIV/0!</v>
      </c>
    </row>
    <row r="73" spans="2:38" ht="220.5" x14ac:dyDescent="0.25">
      <c r="B73" s="6">
        <v>65</v>
      </c>
      <c r="C73" s="27" t="s">
        <v>84</v>
      </c>
      <c r="D73" s="28" t="s">
        <v>85</v>
      </c>
      <c r="E73" s="27">
        <v>7008006783</v>
      </c>
      <c r="F73" s="27" t="s">
        <v>58</v>
      </c>
      <c r="G73" s="33">
        <v>100</v>
      </c>
      <c r="H73" s="27" t="s">
        <v>59</v>
      </c>
      <c r="I73" s="27" t="s">
        <v>86</v>
      </c>
      <c r="J73" s="30">
        <v>117.4</v>
      </c>
      <c r="K73" s="30">
        <v>170.3</v>
      </c>
      <c r="L73" s="30">
        <v>223.48</v>
      </c>
      <c r="M73" s="34">
        <v>171.10599999999999</v>
      </c>
      <c r="N73" s="30"/>
      <c r="O73" s="30"/>
      <c r="P73" s="30"/>
      <c r="Q73" s="30"/>
      <c r="R73" s="30" t="s">
        <v>61</v>
      </c>
      <c r="S73" s="30">
        <v>12512</v>
      </c>
      <c r="T73" s="30">
        <v>12200</v>
      </c>
      <c r="U73" s="30">
        <v>9978</v>
      </c>
      <c r="V73" s="30">
        <v>9978</v>
      </c>
      <c r="W73" s="30"/>
      <c r="X73" s="30"/>
      <c r="Y73" s="30"/>
      <c r="Z73" s="30"/>
      <c r="AA73" s="30">
        <v>19296.099999999999</v>
      </c>
      <c r="AB73" s="30">
        <v>19796.2</v>
      </c>
      <c r="AC73" s="30">
        <v>22719.200000000001</v>
      </c>
      <c r="AD73" s="30">
        <v>25700.98</v>
      </c>
      <c r="AE73" s="31" t="e">
        <f t="shared" ref="AE73:AH86" si="20">J73/N73</f>
        <v>#DIV/0!</v>
      </c>
      <c r="AF73" s="31" t="e">
        <f t="shared" si="20"/>
        <v>#DIV/0!</v>
      </c>
      <c r="AG73" s="31" t="e">
        <f t="shared" si="18"/>
        <v>#DIV/0!</v>
      </c>
      <c r="AH73" s="31" t="e">
        <f t="shared" si="18"/>
        <v>#DIV/0!</v>
      </c>
      <c r="AI73" s="31" t="e">
        <f t="shared" si="19"/>
        <v>#DIV/0!</v>
      </c>
      <c r="AJ73" s="31" t="e">
        <f t="shared" si="19"/>
        <v>#DIV/0!</v>
      </c>
      <c r="AK73" s="31" t="e">
        <f t="shared" si="19"/>
        <v>#DIV/0!</v>
      </c>
      <c r="AL73" s="31" t="e">
        <f t="shared" si="19"/>
        <v>#DIV/0!</v>
      </c>
    </row>
    <row r="74" spans="2:38" ht="409.5" x14ac:dyDescent="0.25">
      <c r="B74" s="6">
        <v>66</v>
      </c>
      <c r="C74" s="27" t="s">
        <v>87</v>
      </c>
      <c r="D74" s="28" t="s">
        <v>88</v>
      </c>
      <c r="E74" s="27">
        <v>7007008675</v>
      </c>
      <c r="F74" s="27" t="s">
        <v>58</v>
      </c>
      <c r="G74" s="33">
        <v>100</v>
      </c>
      <c r="H74" s="27" t="s">
        <v>59</v>
      </c>
      <c r="I74" s="27" t="s">
        <v>89</v>
      </c>
      <c r="J74" s="30">
        <v>3896.4</v>
      </c>
      <c r="K74" s="30">
        <v>4470.3999999999996</v>
      </c>
      <c r="L74" s="30">
        <v>5270.2</v>
      </c>
      <c r="M74" s="30">
        <v>5270</v>
      </c>
      <c r="N74" s="30"/>
      <c r="O74" s="30"/>
      <c r="P74" s="30"/>
      <c r="Q74" s="30"/>
      <c r="R74" s="30" t="s">
        <v>61</v>
      </c>
      <c r="S74" s="30">
        <v>201669</v>
      </c>
      <c r="T74" s="30">
        <v>223638</v>
      </c>
      <c r="U74" s="30">
        <v>217843</v>
      </c>
      <c r="V74" s="30">
        <v>217000</v>
      </c>
      <c r="W74" s="30"/>
      <c r="X74" s="30"/>
      <c r="Y74" s="30"/>
      <c r="Z74" s="30"/>
      <c r="AA74" s="30">
        <v>47021</v>
      </c>
      <c r="AB74" s="30">
        <v>54965.599999999999</v>
      </c>
      <c r="AC74" s="30">
        <v>64736</v>
      </c>
      <c r="AD74" s="30">
        <v>72040</v>
      </c>
      <c r="AE74" s="31" t="e">
        <f t="shared" si="20"/>
        <v>#DIV/0!</v>
      </c>
      <c r="AF74" s="31" t="e">
        <f t="shared" si="20"/>
        <v>#DIV/0!</v>
      </c>
      <c r="AG74" s="31" t="e">
        <f t="shared" si="18"/>
        <v>#DIV/0!</v>
      </c>
      <c r="AH74" s="31" t="e">
        <f t="shared" si="18"/>
        <v>#DIV/0!</v>
      </c>
      <c r="AI74" s="31" t="e">
        <f t="shared" si="19"/>
        <v>#DIV/0!</v>
      </c>
      <c r="AJ74" s="31" t="e">
        <f t="shared" si="19"/>
        <v>#DIV/0!</v>
      </c>
      <c r="AK74" s="31" t="e">
        <f t="shared" si="19"/>
        <v>#DIV/0!</v>
      </c>
      <c r="AL74" s="31" t="e">
        <f t="shared" si="19"/>
        <v>#DIV/0!</v>
      </c>
    </row>
    <row r="75" spans="2:38" ht="110.25" x14ac:dyDescent="0.25">
      <c r="B75" s="6">
        <v>67</v>
      </c>
      <c r="C75" s="27" t="s">
        <v>90</v>
      </c>
      <c r="D75" s="28" t="s">
        <v>91</v>
      </c>
      <c r="E75" s="27">
        <v>7009003464</v>
      </c>
      <c r="F75" s="27" t="s">
        <v>58</v>
      </c>
      <c r="G75" s="33">
        <v>100</v>
      </c>
      <c r="H75" s="27" t="s">
        <v>59</v>
      </c>
      <c r="I75" s="27" t="s">
        <v>92</v>
      </c>
      <c r="J75" s="30">
        <v>1078.3599999999999</v>
      </c>
      <c r="K75" s="30">
        <v>1078.96</v>
      </c>
      <c r="L75" s="30">
        <v>1191.81</v>
      </c>
      <c r="M75" s="30">
        <v>1193.8599999999999</v>
      </c>
      <c r="N75" s="30"/>
      <c r="O75" s="30"/>
      <c r="P75" s="30"/>
      <c r="Q75" s="30"/>
      <c r="R75" s="30" t="s">
        <v>61</v>
      </c>
      <c r="S75" s="30">
        <v>56761</v>
      </c>
      <c r="T75" s="30">
        <v>59527</v>
      </c>
      <c r="U75" s="30">
        <v>59559</v>
      </c>
      <c r="V75" s="30">
        <v>52372</v>
      </c>
      <c r="W75" s="30"/>
      <c r="X75" s="30"/>
      <c r="Y75" s="30"/>
      <c r="Z75" s="30"/>
      <c r="AA75" s="30">
        <v>27691.7</v>
      </c>
      <c r="AB75" s="30">
        <v>31125.599999999999</v>
      </c>
      <c r="AC75" s="30">
        <v>36023.9</v>
      </c>
      <c r="AD75" s="30">
        <v>41971.4</v>
      </c>
      <c r="AE75" s="31" t="e">
        <f t="shared" si="20"/>
        <v>#DIV/0!</v>
      </c>
      <c r="AF75" s="31" t="e">
        <f t="shared" si="20"/>
        <v>#DIV/0!</v>
      </c>
      <c r="AG75" s="31" t="e">
        <f t="shared" si="18"/>
        <v>#DIV/0!</v>
      </c>
      <c r="AH75" s="31" t="e">
        <f t="shared" si="18"/>
        <v>#DIV/0!</v>
      </c>
      <c r="AI75" s="31" t="e">
        <f t="shared" si="19"/>
        <v>#DIV/0!</v>
      </c>
      <c r="AJ75" s="31" t="e">
        <f t="shared" si="19"/>
        <v>#DIV/0!</v>
      </c>
      <c r="AK75" s="31" t="e">
        <f t="shared" si="19"/>
        <v>#DIV/0!</v>
      </c>
      <c r="AL75" s="31" t="e">
        <f t="shared" si="19"/>
        <v>#DIV/0!</v>
      </c>
    </row>
    <row r="76" spans="2:38" ht="204.75" x14ac:dyDescent="0.25">
      <c r="B76" s="6">
        <v>68</v>
      </c>
      <c r="C76" s="33" t="s">
        <v>93</v>
      </c>
      <c r="D76" s="28" t="s">
        <v>94</v>
      </c>
      <c r="E76" s="33">
        <v>7017148618</v>
      </c>
      <c r="F76" s="27" t="s">
        <v>58</v>
      </c>
      <c r="G76" s="33">
        <v>100</v>
      </c>
      <c r="H76" s="27" t="s">
        <v>59</v>
      </c>
      <c r="I76" s="27" t="s">
        <v>83</v>
      </c>
      <c r="J76" s="30">
        <v>510.4</v>
      </c>
      <c r="K76" s="30">
        <v>510.4</v>
      </c>
      <c r="L76" s="30">
        <v>510.4</v>
      </c>
      <c r="M76" s="30">
        <v>633.70000000000005</v>
      </c>
      <c r="N76" s="29"/>
      <c r="O76" s="29"/>
      <c r="P76" s="29"/>
      <c r="Q76" s="29"/>
      <c r="R76" s="30" t="s">
        <v>61</v>
      </c>
      <c r="S76" s="30">
        <v>29010</v>
      </c>
      <c r="T76" s="30">
        <v>29068</v>
      </c>
      <c r="U76" s="30">
        <v>26853</v>
      </c>
      <c r="V76" s="30">
        <v>25967</v>
      </c>
      <c r="W76" s="29"/>
      <c r="X76" s="29"/>
      <c r="Y76" s="29"/>
      <c r="Z76" s="29"/>
      <c r="AA76" s="29">
        <v>25358.59</v>
      </c>
      <c r="AB76" s="29">
        <v>25845.7</v>
      </c>
      <c r="AC76" s="29">
        <v>48031.73</v>
      </c>
      <c r="AD76" s="29">
        <v>52932.7</v>
      </c>
      <c r="AE76" s="31" t="e">
        <f t="shared" si="20"/>
        <v>#DIV/0!</v>
      </c>
      <c r="AF76" s="31" t="e">
        <f t="shared" si="20"/>
        <v>#DIV/0!</v>
      </c>
      <c r="AG76" s="31" t="e">
        <f t="shared" si="18"/>
        <v>#DIV/0!</v>
      </c>
      <c r="AH76" s="31" t="e">
        <f t="shared" si="18"/>
        <v>#DIV/0!</v>
      </c>
      <c r="AI76" s="31" t="e">
        <f t="shared" si="19"/>
        <v>#DIV/0!</v>
      </c>
      <c r="AJ76" s="31" t="e">
        <f t="shared" si="19"/>
        <v>#DIV/0!</v>
      </c>
      <c r="AK76" s="31" t="e">
        <f t="shared" si="19"/>
        <v>#DIV/0!</v>
      </c>
      <c r="AL76" s="31" t="e">
        <f t="shared" si="19"/>
        <v>#DIV/0!</v>
      </c>
    </row>
    <row r="77" spans="2:38" ht="110.25" x14ac:dyDescent="0.25">
      <c r="B77" s="6">
        <v>69</v>
      </c>
      <c r="C77" s="27" t="s">
        <v>22</v>
      </c>
      <c r="D77" s="28" t="s">
        <v>95</v>
      </c>
      <c r="E77" s="27">
        <v>7010005699</v>
      </c>
      <c r="F77" s="27" t="s">
        <v>58</v>
      </c>
      <c r="G77" s="33">
        <v>100</v>
      </c>
      <c r="H77" s="27" t="s">
        <v>59</v>
      </c>
      <c r="I77" s="27" t="s">
        <v>96</v>
      </c>
      <c r="J77" s="30">
        <v>716.3</v>
      </c>
      <c r="K77" s="30">
        <v>1141.9000000000001</v>
      </c>
      <c r="L77" s="30">
        <v>1290.0999999999999</v>
      </c>
      <c r="M77" s="30">
        <v>850</v>
      </c>
      <c r="N77" s="30"/>
      <c r="O77" s="30"/>
      <c r="P77" s="30"/>
      <c r="Q77" s="30"/>
      <c r="R77" s="30" t="s">
        <v>61</v>
      </c>
      <c r="S77" s="30">
        <v>186444</v>
      </c>
      <c r="T77" s="30">
        <v>175551</v>
      </c>
      <c r="U77" s="30">
        <v>175551</v>
      </c>
      <c r="V77" s="30">
        <v>196713</v>
      </c>
      <c r="W77" s="30"/>
      <c r="X77" s="30"/>
      <c r="Y77" s="30"/>
      <c r="Z77" s="30"/>
      <c r="AA77" s="30">
        <v>30275.5</v>
      </c>
      <c r="AB77" s="30">
        <v>35346.6</v>
      </c>
      <c r="AC77" s="30">
        <v>41584</v>
      </c>
      <c r="AD77" s="30">
        <v>41856.800000000003</v>
      </c>
      <c r="AE77" s="31" t="e">
        <f t="shared" si="20"/>
        <v>#DIV/0!</v>
      </c>
      <c r="AF77" s="31" t="e">
        <f t="shared" si="20"/>
        <v>#DIV/0!</v>
      </c>
      <c r="AG77" s="31" t="e">
        <f t="shared" si="18"/>
        <v>#DIV/0!</v>
      </c>
      <c r="AH77" s="31" t="e">
        <f t="shared" si="18"/>
        <v>#DIV/0!</v>
      </c>
      <c r="AI77" s="31" t="e">
        <f t="shared" si="19"/>
        <v>#DIV/0!</v>
      </c>
      <c r="AJ77" s="31" t="e">
        <f t="shared" si="19"/>
        <v>#DIV/0!</v>
      </c>
      <c r="AK77" s="31" t="e">
        <f t="shared" si="19"/>
        <v>#DIV/0!</v>
      </c>
      <c r="AL77" s="31" t="e">
        <f t="shared" si="19"/>
        <v>#DIV/0!</v>
      </c>
    </row>
    <row r="78" spans="2:38" ht="204.75" x14ac:dyDescent="0.25">
      <c r="B78" s="6">
        <v>70</v>
      </c>
      <c r="C78" s="35" t="s">
        <v>97</v>
      </c>
      <c r="D78" s="36" t="s">
        <v>98</v>
      </c>
      <c r="E78" s="35">
        <v>7017068458</v>
      </c>
      <c r="F78" s="27" t="s">
        <v>58</v>
      </c>
      <c r="G78" s="33">
        <v>100</v>
      </c>
      <c r="H78" s="27" t="s">
        <v>59</v>
      </c>
      <c r="I78" s="27" t="s">
        <v>99</v>
      </c>
      <c r="J78" s="30">
        <v>759.3</v>
      </c>
      <c r="K78" s="30">
        <v>759.3</v>
      </c>
      <c r="L78" s="30">
        <v>759.3</v>
      </c>
      <c r="M78" s="30">
        <v>759.3</v>
      </c>
      <c r="N78" s="30"/>
      <c r="O78" s="30"/>
      <c r="P78" s="30"/>
      <c r="Q78" s="30"/>
      <c r="R78" s="30" t="s">
        <v>61</v>
      </c>
      <c r="S78" s="30">
        <v>62319</v>
      </c>
      <c r="T78" s="30">
        <v>56014</v>
      </c>
      <c r="U78" s="30">
        <v>54112</v>
      </c>
      <c r="V78" s="30">
        <v>53764</v>
      </c>
      <c r="W78" s="30"/>
      <c r="X78" s="30"/>
      <c r="Y78" s="30"/>
      <c r="Z78" s="30"/>
      <c r="AA78" s="30">
        <v>28719.9</v>
      </c>
      <c r="AB78" s="30">
        <v>29009.200000000001</v>
      </c>
      <c r="AC78" s="30">
        <v>32871.599999999999</v>
      </c>
      <c r="AD78" s="30">
        <v>37788.300000000003</v>
      </c>
      <c r="AE78" s="31" t="e">
        <f>J78/N78</f>
        <v>#DIV/0!</v>
      </c>
      <c r="AF78" s="31" t="e">
        <f t="shared" si="20"/>
        <v>#DIV/0!</v>
      </c>
      <c r="AG78" s="31" t="e">
        <f t="shared" si="18"/>
        <v>#DIV/0!</v>
      </c>
      <c r="AH78" s="31" t="e">
        <f t="shared" si="18"/>
        <v>#DIV/0!</v>
      </c>
      <c r="AI78" s="31" t="e">
        <f t="shared" si="19"/>
        <v>#DIV/0!</v>
      </c>
      <c r="AJ78" s="31" t="e">
        <f t="shared" si="19"/>
        <v>#DIV/0!</v>
      </c>
      <c r="AK78" s="31" t="e">
        <f t="shared" si="19"/>
        <v>#DIV/0!</v>
      </c>
      <c r="AL78" s="31" t="e">
        <f t="shared" si="19"/>
        <v>#DIV/0!</v>
      </c>
    </row>
    <row r="79" spans="2:38" ht="110.25" x14ac:dyDescent="0.25">
      <c r="B79" s="6">
        <v>71</v>
      </c>
      <c r="C79" s="27" t="s">
        <v>100</v>
      </c>
      <c r="D79" s="28" t="s">
        <v>101</v>
      </c>
      <c r="E79" s="27">
        <v>7011005187</v>
      </c>
      <c r="F79" s="27" t="s">
        <v>58</v>
      </c>
      <c r="G79" s="33">
        <v>100</v>
      </c>
      <c r="H79" s="27" t="s">
        <v>59</v>
      </c>
      <c r="I79" s="27" t="s">
        <v>67</v>
      </c>
      <c r="J79" s="30">
        <v>865.4</v>
      </c>
      <c r="K79" s="30">
        <v>940.7</v>
      </c>
      <c r="L79" s="30">
        <v>1066</v>
      </c>
      <c r="M79" s="30">
        <v>894</v>
      </c>
      <c r="N79" s="30"/>
      <c r="O79" s="30"/>
      <c r="P79" s="30"/>
      <c r="Q79" s="30"/>
      <c r="R79" s="30" t="s">
        <v>61</v>
      </c>
      <c r="S79" s="30">
        <v>57089</v>
      </c>
      <c r="T79" s="30">
        <v>46553</v>
      </c>
      <c r="U79" s="30">
        <v>11474</v>
      </c>
      <c r="V79" s="30">
        <v>8052</v>
      </c>
      <c r="W79" s="30"/>
      <c r="X79" s="30"/>
      <c r="Y79" s="30"/>
      <c r="Z79" s="30"/>
      <c r="AA79" s="30">
        <v>18910.900000000001</v>
      </c>
      <c r="AB79" s="30">
        <v>21620.5</v>
      </c>
      <c r="AC79" s="30">
        <v>22071.8</v>
      </c>
      <c r="AD79" s="30">
        <v>27393</v>
      </c>
      <c r="AE79" s="31" t="e">
        <f t="shared" si="20"/>
        <v>#DIV/0!</v>
      </c>
      <c r="AF79" s="31" t="e">
        <f t="shared" si="20"/>
        <v>#DIV/0!</v>
      </c>
      <c r="AG79" s="31" t="e">
        <f t="shared" si="18"/>
        <v>#DIV/0!</v>
      </c>
      <c r="AH79" s="31" t="e">
        <f t="shared" si="18"/>
        <v>#DIV/0!</v>
      </c>
      <c r="AI79" s="31" t="e">
        <f t="shared" si="19"/>
        <v>#DIV/0!</v>
      </c>
      <c r="AJ79" s="31" t="e">
        <f t="shared" si="19"/>
        <v>#DIV/0!</v>
      </c>
      <c r="AK79" s="31" t="e">
        <f t="shared" si="19"/>
        <v>#DIV/0!</v>
      </c>
      <c r="AL79" s="31" t="e">
        <f t="shared" si="19"/>
        <v>#DIV/0!</v>
      </c>
    </row>
    <row r="80" spans="2:38" ht="110.25" x14ac:dyDescent="0.25">
      <c r="B80" s="6">
        <v>72</v>
      </c>
      <c r="C80" s="27" t="s">
        <v>102</v>
      </c>
      <c r="D80" s="28" t="s">
        <v>103</v>
      </c>
      <c r="E80" s="27">
        <v>7012005165</v>
      </c>
      <c r="F80" s="27" t="s">
        <v>58</v>
      </c>
      <c r="G80" s="33">
        <v>100</v>
      </c>
      <c r="H80" s="27" t="s">
        <v>59</v>
      </c>
      <c r="I80" s="27" t="s">
        <v>104</v>
      </c>
      <c r="J80" s="30">
        <v>157.4</v>
      </c>
      <c r="K80" s="30">
        <v>147.5</v>
      </c>
      <c r="L80" s="30">
        <v>174.9</v>
      </c>
      <c r="M80" s="30">
        <v>200.1</v>
      </c>
      <c r="N80" s="30"/>
      <c r="O80" s="30"/>
      <c r="P80" s="30"/>
      <c r="Q80" s="30"/>
      <c r="R80" s="30" t="s">
        <v>61</v>
      </c>
      <c r="S80" s="30">
        <v>18564</v>
      </c>
      <c r="T80" s="30">
        <v>41460</v>
      </c>
      <c r="U80" s="30">
        <v>37787</v>
      </c>
      <c r="V80" s="30">
        <v>37787</v>
      </c>
      <c r="W80" s="30"/>
      <c r="X80" s="30"/>
      <c r="Y80" s="30"/>
      <c r="Z80" s="30"/>
      <c r="AA80" s="30">
        <v>13950.3</v>
      </c>
      <c r="AB80" s="30">
        <v>14685</v>
      </c>
      <c r="AC80" s="30">
        <v>16984.3</v>
      </c>
      <c r="AD80" s="30">
        <v>19029.099999999999</v>
      </c>
      <c r="AE80" s="31" t="e">
        <f t="shared" si="20"/>
        <v>#DIV/0!</v>
      </c>
      <c r="AF80" s="31" t="e">
        <f t="shared" si="20"/>
        <v>#DIV/0!</v>
      </c>
      <c r="AG80" s="31" t="e">
        <f t="shared" si="20"/>
        <v>#DIV/0!</v>
      </c>
      <c r="AH80" s="31" t="e">
        <f t="shared" si="20"/>
        <v>#DIV/0!</v>
      </c>
      <c r="AI80" s="31" t="e">
        <f t="shared" si="19"/>
        <v>#DIV/0!</v>
      </c>
      <c r="AJ80" s="31" t="e">
        <f t="shared" si="19"/>
        <v>#DIV/0!</v>
      </c>
      <c r="AK80" s="31" t="e">
        <f t="shared" si="19"/>
        <v>#DIV/0!</v>
      </c>
      <c r="AL80" s="31" t="e">
        <f t="shared" si="19"/>
        <v>#DIV/0!</v>
      </c>
    </row>
    <row r="81" spans="2:38" ht="204.75" x14ac:dyDescent="0.25">
      <c r="B81" s="6">
        <v>73</v>
      </c>
      <c r="C81" s="33" t="s">
        <v>93</v>
      </c>
      <c r="D81" s="28" t="s">
        <v>105</v>
      </c>
      <c r="E81" s="27">
        <v>7017002707</v>
      </c>
      <c r="F81" s="27" t="s">
        <v>58</v>
      </c>
      <c r="G81" s="33">
        <v>100</v>
      </c>
      <c r="H81" s="27" t="s">
        <v>59</v>
      </c>
      <c r="I81" s="27" t="s">
        <v>106</v>
      </c>
      <c r="J81" s="30">
        <v>431.3</v>
      </c>
      <c r="K81" s="30">
        <v>431.3</v>
      </c>
      <c r="L81" s="30">
        <v>431.3</v>
      </c>
      <c r="M81" s="30">
        <v>323.39999999999998</v>
      </c>
      <c r="N81" s="30"/>
      <c r="O81" s="30"/>
      <c r="P81" s="30"/>
      <c r="Q81" s="30"/>
      <c r="R81" s="30" t="s">
        <v>61</v>
      </c>
      <c r="S81" s="32">
        <v>49531</v>
      </c>
      <c r="T81" s="32">
        <v>41548</v>
      </c>
      <c r="U81" s="30">
        <v>35306</v>
      </c>
      <c r="V81" s="30">
        <v>30781</v>
      </c>
      <c r="W81" s="30"/>
      <c r="X81" s="30"/>
      <c r="Y81" s="30"/>
      <c r="Z81" s="30"/>
      <c r="AA81" s="32">
        <v>21178.400000000001</v>
      </c>
      <c r="AB81" s="32">
        <v>21186.3</v>
      </c>
      <c r="AC81" s="30">
        <v>24023.8</v>
      </c>
      <c r="AD81" s="30">
        <v>25665</v>
      </c>
      <c r="AE81" s="31" t="e">
        <f t="shared" si="20"/>
        <v>#DIV/0!</v>
      </c>
      <c r="AF81" s="31" t="e">
        <f t="shared" si="20"/>
        <v>#DIV/0!</v>
      </c>
      <c r="AG81" s="31" t="e">
        <f t="shared" si="20"/>
        <v>#DIV/0!</v>
      </c>
      <c r="AH81" s="31" t="e">
        <f t="shared" si="20"/>
        <v>#DIV/0!</v>
      </c>
      <c r="AI81" s="31" t="e">
        <f t="shared" ref="AI81:AL86" si="21">S81/W81</f>
        <v>#DIV/0!</v>
      </c>
      <c r="AJ81" s="31" t="e">
        <f t="shared" si="21"/>
        <v>#DIV/0!</v>
      </c>
      <c r="AK81" s="31" t="e">
        <f t="shared" si="21"/>
        <v>#DIV/0!</v>
      </c>
      <c r="AL81" s="31" t="e">
        <f t="shared" si="21"/>
        <v>#DIV/0!</v>
      </c>
    </row>
    <row r="82" spans="2:38" ht="267.75" x14ac:dyDescent="0.25">
      <c r="B82" s="6">
        <v>74</v>
      </c>
      <c r="C82" s="27" t="s">
        <v>107</v>
      </c>
      <c r="D82" s="28" t="s">
        <v>108</v>
      </c>
      <c r="E82" s="27">
        <v>7005015606</v>
      </c>
      <c r="F82" s="27" t="s">
        <v>58</v>
      </c>
      <c r="G82" s="33">
        <v>100</v>
      </c>
      <c r="H82" s="27" t="s">
        <v>59</v>
      </c>
      <c r="I82" s="27" t="s">
        <v>109</v>
      </c>
      <c r="J82" s="37">
        <v>644.1</v>
      </c>
      <c r="K82" s="37">
        <v>695.3</v>
      </c>
      <c r="L82" s="37">
        <v>581.79999999999995</v>
      </c>
      <c r="M82" s="37">
        <v>715.3</v>
      </c>
      <c r="N82" s="37"/>
      <c r="O82" s="37"/>
      <c r="P82" s="37"/>
      <c r="Q82" s="37"/>
      <c r="R82" s="30" t="s">
        <v>61</v>
      </c>
      <c r="S82" s="37">
        <v>25169</v>
      </c>
      <c r="T82" s="37">
        <v>21776</v>
      </c>
      <c r="U82" s="37">
        <v>21303</v>
      </c>
      <c r="V82" s="37">
        <v>26390</v>
      </c>
      <c r="W82" s="37"/>
      <c r="X82" s="37"/>
      <c r="Y82" s="37"/>
      <c r="Z82" s="37"/>
      <c r="AA82" s="38">
        <v>10518.7</v>
      </c>
      <c r="AB82" s="39">
        <v>12009.3</v>
      </c>
      <c r="AC82" s="40">
        <v>14045.9</v>
      </c>
      <c r="AD82" s="41">
        <v>15459.1</v>
      </c>
      <c r="AE82" s="42" t="e">
        <f t="shared" si="20"/>
        <v>#DIV/0!</v>
      </c>
      <c r="AF82" s="42" t="e">
        <f t="shared" si="20"/>
        <v>#DIV/0!</v>
      </c>
      <c r="AG82" s="42" t="e">
        <f t="shared" si="20"/>
        <v>#DIV/0!</v>
      </c>
      <c r="AH82" s="42" t="e">
        <f t="shared" si="20"/>
        <v>#DIV/0!</v>
      </c>
      <c r="AI82" s="42" t="e">
        <f t="shared" si="21"/>
        <v>#DIV/0!</v>
      </c>
      <c r="AJ82" s="42" t="e">
        <f t="shared" si="21"/>
        <v>#DIV/0!</v>
      </c>
      <c r="AK82" s="42" t="e">
        <f t="shared" si="21"/>
        <v>#DIV/0!</v>
      </c>
      <c r="AL82" s="42" t="e">
        <f t="shared" si="21"/>
        <v>#DIV/0!</v>
      </c>
    </row>
    <row r="83" spans="2:38" ht="220.5" x14ac:dyDescent="0.25">
      <c r="B83" s="6">
        <v>75</v>
      </c>
      <c r="C83" s="27" t="s">
        <v>110</v>
      </c>
      <c r="D83" s="28" t="s">
        <v>111</v>
      </c>
      <c r="E83" s="27">
        <v>7014044890</v>
      </c>
      <c r="F83" s="27" t="s">
        <v>58</v>
      </c>
      <c r="G83" s="33">
        <v>100</v>
      </c>
      <c r="H83" s="27" t="s">
        <v>59</v>
      </c>
      <c r="I83" s="27" t="s">
        <v>112</v>
      </c>
      <c r="J83" s="30">
        <v>0</v>
      </c>
      <c r="K83" s="30">
        <v>0</v>
      </c>
      <c r="L83" s="30">
        <v>0</v>
      </c>
      <c r="M83" s="30">
        <v>0</v>
      </c>
      <c r="N83" s="30"/>
      <c r="O83" s="30"/>
      <c r="P83" s="30"/>
      <c r="Q83" s="30"/>
      <c r="R83" s="30" t="s">
        <v>61</v>
      </c>
      <c r="S83" s="30">
        <v>35372</v>
      </c>
      <c r="T83" s="30">
        <v>36604</v>
      </c>
      <c r="U83" s="30">
        <v>30690</v>
      </c>
      <c r="V83" s="30">
        <v>26214</v>
      </c>
      <c r="W83" s="30"/>
      <c r="X83" s="30"/>
      <c r="Y83" s="30"/>
      <c r="Z83" s="30"/>
      <c r="AA83" s="30">
        <v>100727</v>
      </c>
      <c r="AB83" s="30">
        <v>120014</v>
      </c>
      <c r="AC83" s="30">
        <v>263076</v>
      </c>
      <c r="AD83" s="30">
        <v>395809</v>
      </c>
      <c r="AE83" s="31" t="e">
        <f t="shared" si="20"/>
        <v>#DIV/0!</v>
      </c>
      <c r="AF83" s="31" t="e">
        <f t="shared" si="20"/>
        <v>#DIV/0!</v>
      </c>
      <c r="AG83" s="31" t="e">
        <f t="shared" si="20"/>
        <v>#DIV/0!</v>
      </c>
      <c r="AH83" s="31" t="e">
        <f t="shared" si="20"/>
        <v>#DIV/0!</v>
      </c>
      <c r="AI83" s="31" t="e">
        <f t="shared" si="21"/>
        <v>#DIV/0!</v>
      </c>
      <c r="AJ83" s="31" t="e">
        <f t="shared" si="21"/>
        <v>#DIV/0!</v>
      </c>
      <c r="AK83" s="31" t="e">
        <f t="shared" si="21"/>
        <v>#DIV/0!</v>
      </c>
      <c r="AL83" s="31" t="e">
        <f t="shared" si="21"/>
        <v>#DIV/0!</v>
      </c>
    </row>
    <row r="84" spans="2:38" ht="110.25" x14ac:dyDescent="0.25">
      <c r="B84" s="6">
        <v>76</v>
      </c>
      <c r="C84" s="27" t="s">
        <v>113</v>
      </c>
      <c r="D84" s="28" t="s">
        <v>114</v>
      </c>
      <c r="E84" s="27">
        <v>7015002758</v>
      </c>
      <c r="F84" s="27" t="s">
        <v>58</v>
      </c>
      <c r="G84" s="33">
        <v>100</v>
      </c>
      <c r="H84" s="27" t="s">
        <v>59</v>
      </c>
      <c r="I84" s="27" t="s">
        <v>115</v>
      </c>
      <c r="J84" s="30">
        <v>660.9</v>
      </c>
      <c r="K84" s="30">
        <v>610.6</v>
      </c>
      <c r="L84" s="30">
        <v>699.6</v>
      </c>
      <c r="M84" s="30">
        <v>720</v>
      </c>
      <c r="N84" s="30"/>
      <c r="O84" s="30"/>
      <c r="P84" s="30"/>
      <c r="Q84" s="30"/>
      <c r="R84" s="30" t="s">
        <v>61</v>
      </c>
      <c r="S84" s="30">
        <v>37473</v>
      </c>
      <c r="T84" s="30">
        <v>56725</v>
      </c>
      <c r="U84" s="30">
        <v>57892</v>
      </c>
      <c r="V84" s="30">
        <v>55106</v>
      </c>
      <c r="W84" s="30"/>
      <c r="X84" s="30"/>
      <c r="Y84" s="30"/>
      <c r="Z84" s="30"/>
      <c r="AA84" s="30">
        <v>16308.3</v>
      </c>
      <c r="AB84" s="30">
        <v>18223.099999999999</v>
      </c>
      <c r="AC84" s="30">
        <v>21858.2</v>
      </c>
      <c r="AD84" s="30">
        <v>24920.1</v>
      </c>
      <c r="AE84" s="31" t="e">
        <f t="shared" si="20"/>
        <v>#DIV/0!</v>
      </c>
      <c r="AF84" s="31" t="e">
        <f t="shared" si="20"/>
        <v>#DIV/0!</v>
      </c>
      <c r="AG84" s="31" t="e">
        <f t="shared" si="20"/>
        <v>#DIV/0!</v>
      </c>
      <c r="AH84" s="31" t="e">
        <f t="shared" si="20"/>
        <v>#DIV/0!</v>
      </c>
      <c r="AI84" s="31" t="e">
        <f t="shared" si="21"/>
        <v>#DIV/0!</v>
      </c>
      <c r="AJ84" s="31" t="e">
        <f t="shared" si="21"/>
        <v>#DIV/0!</v>
      </c>
      <c r="AK84" s="31" t="e">
        <f t="shared" si="21"/>
        <v>#DIV/0!</v>
      </c>
      <c r="AL84" s="31" t="e">
        <f t="shared" si="21"/>
        <v>#DIV/0!</v>
      </c>
    </row>
    <row r="85" spans="2:38" ht="110.25" x14ac:dyDescent="0.25">
      <c r="B85" s="6">
        <v>77</v>
      </c>
      <c r="C85" s="27" t="s">
        <v>116</v>
      </c>
      <c r="D85" s="28" t="s">
        <v>117</v>
      </c>
      <c r="E85" s="27">
        <v>7016005938</v>
      </c>
      <c r="F85" s="27" t="s">
        <v>58</v>
      </c>
      <c r="G85" s="33">
        <v>100</v>
      </c>
      <c r="H85" s="27" t="s">
        <v>59</v>
      </c>
      <c r="I85" s="27" t="s">
        <v>118</v>
      </c>
      <c r="J85" s="30">
        <v>657.8</v>
      </c>
      <c r="K85" s="30">
        <v>817</v>
      </c>
      <c r="L85" s="30">
        <v>856.7</v>
      </c>
      <c r="M85" s="30">
        <v>862.7</v>
      </c>
      <c r="N85" s="30"/>
      <c r="O85" s="30"/>
      <c r="P85" s="30"/>
      <c r="Q85" s="30"/>
      <c r="R85" s="30" t="s">
        <v>61</v>
      </c>
      <c r="S85" s="30">
        <v>63185</v>
      </c>
      <c r="T85" s="30">
        <v>72525</v>
      </c>
      <c r="U85" s="30">
        <v>75293</v>
      </c>
      <c r="V85" s="30">
        <v>82714</v>
      </c>
      <c r="W85" s="30"/>
      <c r="X85" s="30"/>
      <c r="Y85" s="30"/>
      <c r="Z85" s="30"/>
      <c r="AA85" s="30">
        <v>23349.200000000001</v>
      </c>
      <c r="AB85" s="30">
        <v>27065.5</v>
      </c>
      <c r="AC85" s="30">
        <v>38736</v>
      </c>
      <c r="AD85" s="30">
        <v>33044.300000000003</v>
      </c>
      <c r="AE85" s="31" t="e">
        <f t="shared" si="20"/>
        <v>#DIV/0!</v>
      </c>
      <c r="AF85" s="31" t="e">
        <f t="shared" si="20"/>
        <v>#DIV/0!</v>
      </c>
      <c r="AG85" s="31" t="e">
        <f t="shared" si="20"/>
        <v>#DIV/0!</v>
      </c>
      <c r="AH85" s="31" t="e">
        <f t="shared" si="20"/>
        <v>#DIV/0!</v>
      </c>
      <c r="AI85" s="31" t="e">
        <f t="shared" si="21"/>
        <v>#DIV/0!</v>
      </c>
      <c r="AJ85" s="31" t="e">
        <f t="shared" si="21"/>
        <v>#DIV/0!</v>
      </c>
      <c r="AK85" s="31" t="e">
        <f t="shared" si="21"/>
        <v>#DIV/0!</v>
      </c>
      <c r="AL85" s="31" t="e">
        <f t="shared" si="21"/>
        <v>#DIV/0!</v>
      </c>
    </row>
    <row r="86" spans="2:38" ht="110.25" x14ac:dyDescent="0.25">
      <c r="B86" s="6">
        <v>78</v>
      </c>
      <c r="C86" s="27" t="s">
        <v>119</v>
      </c>
      <c r="D86" s="28" t="s">
        <v>120</v>
      </c>
      <c r="E86" s="27">
        <v>7023005022</v>
      </c>
      <c r="F86" s="27" t="s">
        <v>58</v>
      </c>
      <c r="G86" s="33">
        <v>100</v>
      </c>
      <c r="H86" s="27" t="s">
        <v>59</v>
      </c>
      <c r="I86" s="27" t="s">
        <v>121</v>
      </c>
      <c r="J86" s="29">
        <v>180.43966</v>
      </c>
      <c r="K86" s="29">
        <v>174.38471000000001</v>
      </c>
      <c r="L86" s="29">
        <v>143.19999999999999</v>
      </c>
      <c r="M86" s="29">
        <v>161.5</v>
      </c>
      <c r="N86" s="29"/>
      <c r="O86" s="29"/>
      <c r="P86" s="29"/>
      <c r="Q86" s="29"/>
      <c r="R86" s="30" t="s">
        <v>61</v>
      </c>
      <c r="S86" s="29">
        <v>6199</v>
      </c>
      <c r="T86" s="29">
        <v>6122</v>
      </c>
      <c r="U86" s="29">
        <v>4568</v>
      </c>
      <c r="V86" s="29">
        <v>3598</v>
      </c>
      <c r="W86" s="29"/>
      <c r="X86" s="29"/>
      <c r="Y86" s="29"/>
      <c r="Z86" s="29"/>
      <c r="AA86" s="29">
        <v>6665.97</v>
      </c>
      <c r="AB86" s="29">
        <v>7648.9</v>
      </c>
      <c r="AC86" s="29">
        <v>15360.3</v>
      </c>
      <c r="AD86" s="29">
        <v>17768.8</v>
      </c>
      <c r="AE86" s="43" t="e">
        <f t="shared" si="20"/>
        <v>#DIV/0!</v>
      </c>
      <c r="AF86" s="43" t="e">
        <f t="shared" si="20"/>
        <v>#DIV/0!</v>
      </c>
      <c r="AG86" s="43" t="e">
        <f t="shared" si="20"/>
        <v>#DIV/0!</v>
      </c>
      <c r="AH86" s="43" t="e">
        <f t="shared" si="20"/>
        <v>#DIV/0!</v>
      </c>
      <c r="AI86" s="43" t="e">
        <f t="shared" si="21"/>
        <v>#DIV/0!</v>
      </c>
      <c r="AJ86" s="43" t="e">
        <f>T86/X86</f>
        <v>#DIV/0!</v>
      </c>
      <c r="AK86" s="43" t="e">
        <f>U86/Y86</f>
        <v>#DIV/0!</v>
      </c>
      <c r="AL86" s="43" t="e">
        <f>V86/Z86</f>
        <v>#DIV/0!</v>
      </c>
    </row>
    <row r="87" spans="2:38" ht="110.25" x14ac:dyDescent="0.25">
      <c r="B87" s="6">
        <v>79</v>
      </c>
      <c r="C87" s="44" t="s">
        <v>122</v>
      </c>
      <c r="D87" s="28" t="s">
        <v>123</v>
      </c>
      <c r="E87" s="27">
        <v>7022014627</v>
      </c>
      <c r="F87" s="27" t="s">
        <v>58</v>
      </c>
      <c r="G87" s="33">
        <v>100</v>
      </c>
      <c r="H87" s="27" t="s">
        <v>59</v>
      </c>
      <c r="I87" s="27" t="s">
        <v>124</v>
      </c>
      <c r="J87" s="30">
        <v>177.9</v>
      </c>
      <c r="K87" s="30">
        <v>150.30000000000001</v>
      </c>
      <c r="L87" s="30">
        <v>138.30000000000001</v>
      </c>
      <c r="M87" s="30">
        <v>161.30000000000001</v>
      </c>
      <c r="N87" s="29"/>
      <c r="O87" s="29"/>
      <c r="P87" s="29"/>
      <c r="Q87" s="29"/>
      <c r="R87" s="30" t="s">
        <v>61</v>
      </c>
      <c r="S87" s="30">
        <v>8995</v>
      </c>
      <c r="T87" s="30">
        <v>9477</v>
      </c>
      <c r="U87" s="30">
        <v>8538</v>
      </c>
      <c r="V87" s="30">
        <v>7334</v>
      </c>
      <c r="W87" s="30"/>
      <c r="X87" s="30"/>
      <c r="Y87" s="30"/>
      <c r="Z87" s="30"/>
      <c r="AA87" s="30">
        <v>25031.8</v>
      </c>
      <c r="AB87" s="30">
        <v>27387.8</v>
      </c>
      <c r="AC87" s="30">
        <v>30514.6</v>
      </c>
      <c r="AD87" s="30">
        <v>33187.1</v>
      </c>
      <c r="AE87" s="31" t="e">
        <v>#VALUE!</v>
      </c>
      <c r="AF87" s="31" t="e">
        <v>#VALUE!</v>
      </c>
      <c r="AG87" s="31" t="e">
        <v>#VALUE!</v>
      </c>
      <c r="AH87" s="31" t="e">
        <v>#VALUE!</v>
      </c>
      <c r="AI87" s="31" t="e">
        <v>#VALUE!</v>
      </c>
      <c r="AJ87" s="31" t="e">
        <v>#VALUE!</v>
      </c>
      <c r="AK87" s="31" t="e">
        <v>#VALUE!</v>
      </c>
      <c r="AL87" s="31" t="e">
        <v>#VALUE!</v>
      </c>
    </row>
    <row r="88" spans="2:38" ht="409.5" x14ac:dyDescent="0.25">
      <c r="B88" s="6">
        <v>80</v>
      </c>
      <c r="C88" s="27" t="s">
        <v>93</v>
      </c>
      <c r="D88" s="28" t="s">
        <v>125</v>
      </c>
      <c r="E88" s="27">
        <v>7017048469</v>
      </c>
      <c r="F88" s="27" t="s">
        <v>58</v>
      </c>
      <c r="G88" s="33">
        <v>100</v>
      </c>
      <c r="H88" s="27" t="s">
        <v>59</v>
      </c>
      <c r="I88" s="27" t="s">
        <v>126</v>
      </c>
      <c r="J88" s="30"/>
      <c r="K88" s="30"/>
      <c r="L88" s="30"/>
      <c r="M88" s="30"/>
      <c r="N88" s="30"/>
      <c r="O88" s="30"/>
      <c r="P88" s="30"/>
      <c r="Q88" s="30"/>
      <c r="R88" s="30" t="s">
        <v>61</v>
      </c>
      <c r="S88" s="30">
        <v>107500</v>
      </c>
      <c r="T88" s="30">
        <v>107500</v>
      </c>
      <c r="U88" s="30">
        <v>107500</v>
      </c>
      <c r="V88" s="30">
        <v>92948</v>
      </c>
      <c r="W88" s="30"/>
      <c r="X88" s="30"/>
      <c r="Y88" s="30"/>
      <c r="Z88" s="30"/>
      <c r="AA88" s="30">
        <v>29309</v>
      </c>
      <c r="AB88" s="30">
        <v>31870.2</v>
      </c>
      <c r="AC88" s="30">
        <v>35778.400000000001</v>
      </c>
      <c r="AD88" s="30">
        <v>39532</v>
      </c>
      <c r="AE88" s="31" t="e">
        <f t="shared" ref="AE88:AH94" si="22">J88/N88</f>
        <v>#DIV/0!</v>
      </c>
      <c r="AF88" s="31" t="e">
        <f t="shared" si="22"/>
        <v>#DIV/0!</v>
      </c>
      <c r="AG88" s="31" t="e">
        <f t="shared" si="22"/>
        <v>#DIV/0!</v>
      </c>
      <c r="AH88" s="31" t="e">
        <f t="shared" si="22"/>
        <v>#DIV/0!</v>
      </c>
      <c r="AI88" s="31" t="e">
        <f t="shared" ref="AI88:AL94" si="23">S88/W88</f>
        <v>#DIV/0!</v>
      </c>
      <c r="AJ88" s="31" t="e">
        <f t="shared" si="23"/>
        <v>#DIV/0!</v>
      </c>
      <c r="AK88" s="31" t="e">
        <f t="shared" si="23"/>
        <v>#DIV/0!</v>
      </c>
      <c r="AL88" s="31" t="e">
        <f t="shared" si="23"/>
        <v>#DIV/0!</v>
      </c>
    </row>
    <row r="89" spans="2:38" ht="110.25" x14ac:dyDescent="0.25">
      <c r="B89" s="6">
        <v>81</v>
      </c>
      <c r="C89" s="27" t="s">
        <v>110</v>
      </c>
      <c r="D89" s="28" t="s">
        <v>127</v>
      </c>
      <c r="E89" s="33">
        <v>7014009609</v>
      </c>
      <c r="F89" s="27" t="s">
        <v>58</v>
      </c>
      <c r="G89" s="33">
        <v>100</v>
      </c>
      <c r="H89" s="27" t="s">
        <v>59</v>
      </c>
      <c r="I89" s="27" t="s">
        <v>128</v>
      </c>
      <c r="J89" s="45">
        <v>4858.5</v>
      </c>
      <c r="K89" s="45">
        <v>9687.1</v>
      </c>
      <c r="L89" s="45">
        <v>8393.5</v>
      </c>
      <c r="M89" s="45">
        <v>9000</v>
      </c>
      <c r="N89" s="45"/>
      <c r="O89" s="45"/>
      <c r="P89" s="45"/>
      <c r="Q89" s="45"/>
      <c r="R89" s="30" t="s">
        <v>61</v>
      </c>
      <c r="S89" s="45">
        <v>158887</v>
      </c>
      <c r="T89" s="45">
        <v>148531</v>
      </c>
      <c r="U89" s="45">
        <v>186476</v>
      </c>
      <c r="V89" s="45">
        <v>186370</v>
      </c>
      <c r="W89" s="45"/>
      <c r="X89" s="45"/>
      <c r="Y89" s="45"/>
      <c r="Z89" s="45"/>
      <c r="AA89" s="45">
        <v>58603.5</v>
      </c>
      <c r="AB89" s="45">
        <v>67916.3</v>
      </c>
      <c r="AC89" s="45">
        <v>73544.2</v>
      </c>
      <c r="AD89" s="45">
        <v>83888.4</v>
      </c>
      <c r="AE89" s="46" t="e">
        <f t="shared" si="22"/>
        <v>#DIV/0!</v>
      </c>
      <c r="AF89" s="46" t="e">
        <f t="shared" si="22"/>
        <v>#DIV/0!</v>
      </c>
      <c r="AG89" s="46" t="e">
        <f t="shared" si="22"/>
        <v>#DIV/0!</v>
      </c>
      <c r="AH89" s="46" t="e">
        <f t="shared" si="22"/>
        <v>#DIV/0!</v>
      </c>
      <c r="AI89" s="46" t="e">
        <f t="shared" si="23"/>
        <v>#DIV/0!</v>
      </c>
      <c r="AJ89" s="46" t="e">
        <f t="shared" si="23"/>
        <v>#DIV/0!</v>
      </c>
      <c r="AK89" s="46" t="e">
        <f t="shared" si="23"/>
        <v>#DIV/0!</v>
      </c>
      <c r="AL89" s="46" t="e">
        <f t="shared" si="23"/>
        <v>#DIV/0!</v>
      </c>
    </row>
    <row r="90" spans="2:38" ht="220.5" x14ac:dyDescent="0.25">
      <c r="B90" s="6">
        <v>82</v>
      </c>
      <c r="C90" s="27" t="s">
        <v>129</v>
      </c>
      <c r="D90" s="28" t="s">
        <v>130</v>
      </c>
      <c r="E90" s="27">
        <v>7007005057</v>
      </c>
      <c r="F90" s="27" t="s">
        <v>58</v>
      </c>
      <c r="G90" s="33">
        <v>100</v>
      </c>
      <c r="H90" s="27" t="s">
        <v>59</v>
      </c>
      <c r="I90" s="27" t="s">
        <v>131</v>
      </c>
      <c r="J90" s="29">
        <v>11135.6</v>
      </c>
      <c r="K90" s="29">
        <v>11009.3</v>
      </c>
      <c r="L90" s="29">
        <v>12791.8</v>
      </c>
      <c r="M90" s="29">
        <v>13078.7</v>
      </c>
      <c r="N90" s="29"/>
      <c r="O90" s="29"/>
      <c r="P90" s="29"/>
      <c r="Q90" s="29"/>
      <c r="R90" s="30" t="s">
        <v>61</v>
      </c>
      <c r="S90" s="30">
        <v>608688</v>
      </c>
      <c r="T90" s="30">
        <v>239553</v>
      </c>
      <c r="U90" s="30">
        <v>382152</v>
      </c>
      <c r="V90" s="30">
        <v>389162</v>
      </c>
      <c r="W90" s="30"/>
      <c r="X90" s="30"/>
      <c r="Y90" s="30"/>
      <c r="Z90" s="30"/>
      <c r="AA90" s="29">
        <v>40696.1</v>
      </c>
      <c r="AB90" s="29">
        <v>46660.1</v>
      </c>
      <c r="AC90" s="29">
        <v>53804.1</v>
      </c>
      <c r="AD90" s="29">
        <v>61760</v>
      </c>
      <c r="AE90" s="31" t="e">
        <f t="shared" si="22"/>
        <v>#DIV/0!</v>
      </c>
      <c r="AF90" s="31" t="e">
        <f t="shared" si="22"/>
        <v>#DIV/0!</v>
      </c>
      <c r="AG90" s="31" t="e">
        <f t="shared" si="22"/>
        <v>#DIV/0!</v>
      </c>
      <c r="AH90" s="31" t="e">
        <f t="shared" si="22"/>
        <v>#DIV/0!</v>
      </c>
      <c r="AI90" s="31" t="e">
        <f t="shared" si="23"/>
        <v>#DIV/0!</v>
      </c>
      <c r="AJ90" s="31" t="e">
        <f t="shared" si="23"/>
        <v>#DIV/0!</v>
      </c>
      <c r="AK90" s="31" t="e">
        <f t="shared" si="23"/>
        <v>#DIV/0!</v>
      </c>
      <c r="AL90" s="31" t="e">
        <f t="shared" si="23"/>
        <v>#DIV/0!</v>
      </c>
    </row>
    <row r="91" spans="2:38" ht="409.5" x14ac:dyDescent="0.25">
      <c r="B91" s="6">
        <v>83</v>
      </c>
      <c r="C91" s="27" t="s">
        <v>62</v>
      </c>
      <c r="D91" s="28" t="s">
        <v>132</v>
      </c>
      <c r="E91" s="27">
        <v>7001002236</v>
      </c>
      <c r="F91" s="27" t="s">
        <v>58</v>
      </c>
      <c r="G91" s="33">
        <v>100</v>
      </c>
      <c r="H91" s="27" t="s">
        <v>59</v>
      </c>
      <c r="I91" s="27" t="s">
        <v>133</v>
      </c>
      <c r="J91" s="30">
        <v>3354.5</v>
      </c>
      <c r="K91" s="30">
        <v>3701.3</v>
      </c>
      <c r="L91" s="30">
        <v>5405</v>
      </c>
      <c r="M91" s="30">
        <v>5717.1</v>
      </c>
      <c r="N91" s="30"/>
      <c r="O91" s="30"/>
      <c r="P91" s="30"/>
      <c r="Q91" s="30"/>
      <c r="R91" s="30" t="s">
        <v>61</v>
      </c>
      <c r="S91" s="30">
        <v>142786</v>
      </c>
      <c r="T91" s="30">
        <v>155693</v>
      </c>
      <c r="U91" s="30">
        <v>180606</v>
      </c>
      <c r="V91" s="30">
        <v>173932</v>
      </c>
      <c r="W91" s="30"/>
      <c r="X91" s="30"/>
      <c r="Y91" s="30"/>
      <c r="Z91" s="30"/>
      <c r="AA91" s="30">
        <v>17173</v>
      </c>
      <c r="AB91" s="30">
        <v>20149.8</v>
      </c>
      <c r="AC91" s="30">
        <v>26216.6</v>
      </c>
      <c r="AD91" s="30">
        <v>30414</v>
      </c>
      <c r="AE91" s="31" t="e">
        <f t="shared" si="22"/>
        <v>#DIV/0!</v>
      </c>
      <c r="AF91" s="31" t="e">
        <f t="shared" si="22"/>
        <v>#DIV/0!</v>
      </c>
      <c r="AG91" s="31" t="e">
        <f t="shared" si="22"/>
        <v>#DIV/0!</v>
      </c>
      <c r="AH91" s="31" t="e">
        <f t="shared" si="22"/>
        <v>#DIV/0!</v>
      </c>
      <c r="AI91" s="31" t="e">
        <f t="shared" si="23"/>
        <v>#DIV/0!</v>
      </c>
      <c r="AJ91" s="31" t="e">
        <f t="shared" si="23"/>
        <v>#DIV/0!</v>
      </c>
      <c r="AK91" s="31" t="e">
        <f t="shared" si="23"/>
        <v>#DIV/0!</v>
      </c>
      <c r="AL91" s="31" t="e">
        <f t="shared" si="23"/>
        <v>#DIV/0!</v>
      </c>
    </row>
    <row r="92" spans="2:38" ht="110.25" x14ac:dyDescent="0.25">
      <c r="B92" s="6">
        <v>84</v>
      </c>
      <c r="C92" s="27" t="s">
        <v>134</v>
      </c>
      <c r="D92" s="28" t="s">
        <v>135</v>
      </c>
      <c r="E92" s="27">
        <v>7014005146</v>
      </c>
      <c r="F92" s="27" t="s">
        <v>58</v>
      </c>
      <c r="G92" s="33">
        <v>100</v>
      </c>
      <c r="H92" s="27" t="s">
        <v>59</v>
      </c>
      <c r="I92" s="27" t="s">
        <v>136</v>
      </c>
      <c r="J92" s="47">
        <v>20864.080000000002</v>
      </c>
      <c r="K92" s="47">
        <v>20336.79</v>
      </c>
      <c r="L92" s="47">
        <v>24293.27</v>
      </c>
      <c r="M92" s="47">
        <v>25000</v>
      </c>
      <c r="N92" s="47" t="s">
        <v>37</v>
      </c>
      <c r="O92" s="47" t="s">
        <v>37</v>
      </c>
      <c r="P92" s="47" t="s">
        <v>37</v>
      </c>
      <c r="Q92" s="47" t="s">
        <v>37</v>
      </c>
      <c r="R92" s="30" t="s">
        <v>61</v>
      </c>
      <c r="S92" s="47">
        <v>556887</v>
      </c>
      <c r="T92" s="47">
        <v>724022</v>
      </c>
      <c r="U92" s="47">
        <v>735795</v>
      </c>
      <c r="V92" s="47">
        <v>773896</v>
      </c>
      <c r="W92" s="47" t="s">
        <v>37</v>
      </c>
      <c r="X92" s="47" t="s">
        <v>37</v>
      </c>
      <c r="Y92" s="47" t="s">
        <v>37</v>
      </c>
      <c r="Z92" s="47" t="s">
        <v>37</v>
      </c>
      <c r="AA92" s="47">
        <v>57775.199999999997</v>
      </c>
      <c r="AB92" s="47">
        <v>68036.960000000006</v>
      </c>
      <c r="AC92" s="47">
        <v>75209.119999999995</v>
      </c>
      <c r="AD92" s="47">
        <v>82776.69</v>
      </c>
      <c r="AE92" s="48" t="e">
        <f t="shared" si="22"/>
        <v>#VALUE!</v>
      </c>
      <c r="AF92" s="48" t="e">
        <f t="shared" si="22"/>
        <v>#VALUE!</v>
      </c>
      <c r="AG92" s="48" t="e">
        <f t="shared" si="22"/>
        <v>#VALUE!</v>
      </c>
      <c r="AH92" s="48" t="e">
        <f t="shared" si="22"/>
        <v>#VALUE!</v>
      </c>
      <c r="AI92" s="48" t="e">
        <f t="shared" si="23"/>
        <v>#VALUE!</v>
      </c>
      <c r="AJ92" s="48" t="e">
        <f t="shared" si="23"/>
        <v>#VALUE!</v>
      </c>
      <c r="AK92" s="48" t="e">
        <f t="shared" si="23"/>
        <v>#VALUE!</v>
      </c>
      <c r="AL92" s="48" t="e">
        <f t="shared" si="23"/>
        <v>#VALUE!</v>
      </c>
    </row>
    <row r="93" spans="2:38" ht="110.25" x14ac:dyDescent="0.25">
      <c r="B93" s="6">
        <v>85</v>
      </c>
      <c r="C93" s="27" t="s">
        <v>72</v>
      </c>
      <c r="D93" s="28" t="s">
        <v>137</v>
      </c>
      <c r="E93" s="27">
        <v>7024008812</v>
      </c>
      <c r="F93" s="27" t="s">
        <v>58</v>
      </c>
      <c r="G93" s="33">
        <v>100</v>
      </c>
      <c r="H93" s="27" t="s">
        <v>59</v>
      </c>
      <c r="I93" s="27" t="s">
        <v>138</v>
      </c>
      <c r="J93" s="30">
        <v>21743.8</v>
      </c>
      <c r="K93" s="49">
        <v>22860.7</v>
      </c>
      <c r="L93" s="30">
        <v>26564.1</v>
      </c>
      <c r="M93" s="30">
        <v>27247.4</v>
      </c>
      <c r="N93" s="30"/>
      <c r="O93" s="30"/>
      <c r="P93" s="30"/>
      <c r="Q93" s="30"/>
      <c r="R93" s="30" t="s">
        <v>61</v>
      </c>
      <c r="S93" s="30">
        <v>538716</v>
      </c>
      <c r="T93" s="50">
        <v>519379</v>
      </c>
      <c r="U93" s="30">
        <v>473557</v>
      </c>
      <c r="V93" s="30">
        <v>547364</v>
      </c>
      <c r="W93" s="30"/>
      <c r="X93" s="30"/>
      <c r="Y93" s="30"/>
      <c r="Z93" s="30"/>
      <c r="AA93" s="32">
        <v>66035.308990000005</v>
      </c>
      <c r="AB93" s="32">
        <v>59575.10959</v>
      </c>
      <c r="AC93" s="30">
        <v>67383.600000000006</v>
      </c>
      <c r="AD93" s="30">
        <v>76410.600000000006</v>
      </c>
      <c r="AE93" s="31" t="e">
        <f t="shared" si="22"/>
        <v>#DIV/0!</v>
      </c>
      <c r="AF93" s="31" t="e">
        <f t="shared" si="22"/>
        <v>#DIV/0!</v>
      </c>
      <c r="AG93" s="31" t="e">
        <f t="shared" si="22"/>
        <v>#DIV/0!</v>
      </c>
      <c r="AH93" s="31" t="e">
        <f t="shared" si="22"/>
        <v>#DIV/0!</v>
      </c>
      <c r="AI93" s="31" t="e">
        <f t="shared" si="23"/>
        <v>#DIV/0!</v>
      </c>
      <c r="AJ93" s="31" t="e">
        <f t="shared" si="23"/>
        <v>#DIV/0!</v>
      </c>
      <c r="AK93" s="31" t="e">
        <f t="shared" si="23"/>
        <v>#DIV/0!</v>
      </c>
      <c r="AL93" s="31" t="e">
        <f t="shared" si="23"/>
        <v>#DIV/0!</v>
      </c>
    </row>
    <row r="94" spans="2:38" ht="110.25" x14ac:dyDescent="0.25">
      <c r="B94" s="6">
        <v>86</v>
      </c>
      <c r="C94" s="27" t="s">
        <v>139</v>
      </c>
      <c r="D94" s="28" t="s">
        <v>140</v>
      </c>
      <c r="E94" s="27">
        <v>7015002187</v>
      </c>
      <c r="F94" s="27" t="s">
        <v>58</v>
      </c>
      <c r="G94" s="33">
        <v>100</v>
      </c>
      <c r="H94" s="27" t="s">
        <v>59</v>
      </c>
      <c r="I94" s="27" t="s">
        <v>138</v>
      </c>
      <c r="J94" s="30">
        <v>6212.8</v>
      </c>
      <c r="K94" s="30">
        <v>6555.3</v>
      </c>
      <c r="L94" s="30">
        <v>7883.3</v>
      </c>
      <c r="M94" s="30">
        <v>9923.5</v>
      </c>
      <c r="N94" s="30"/>
      <c r="O94" s="30"/>
      <c r="P94" s="30"/>
      <c r="Q94" s="30"/>
      <c r="R94" s="30" t="s">
        <v>61</v>
      </c>
      <c r="S94" s="30">
        <v>241317</v>
      </c>
      <c r="T94" s="30">
        <v>242519</v>
      </c>
      <c r="U94" s="30">
        <v>220766</v>
      </c>
      <c r="V94" s="30">
        <v>210352</v>
      </c>
      <c r="W94" s="30"/>
      <c r="X94" s="30"/>
      <c r="Y94" s="30"/>
      <c r="Z94" s="30"/>
      <c r="AA94" s="30">
        <v>24988.9</v>
      </c>
      <c r="AB94" s="30">
        <v>26735.599999999999</v>
      </c>
      <c r="AC94" s="30">
        <v>31334.6</v>
      </c>
      <c r="AD94" s="30">
        <v>34786.9</v>
      </c>
      <c r="AE94" s="51" t="e">
        <f t="shared" si="22"/>
        <v>#DIV/0!</v>
      </c>
      <c r="AF94" s="51" t="e">
        <f t="shared" si="22"/>
        <v>#DIV/0!</v>
      </c>
      <c r="AG94" s="51" t="e">
        <f t="shared" si="22"/>
        <v>#DIV/0!</v>
      </c>
      <c r="AH94" s="51" t="e">
        <f t="shared" si="22"/>
        <v>#DIV/0!</v>
      </c>
      <c r="AI94" s="51" t="e">
        <f t="shared" si="23"/>
        <v>#DIV/0!</v>
      </c>
      <c r="AJ94" s="51" t="e">
        <f t="shared" si="23"/>
        <v>#DIV/0!</v>
      </c>
      <c r="AK94" s="51" t="e">
        <f t="shared" si="23"/>
        <v>#DIV/0!</v>
      </c>
      <c r="AL94" s="51" t="e">
        <f t="shared" si="23"/>
        <v>#DIV/0!</v>
      </c>
    </row>
    <row r="95" spans="2:38" ht="110.25" x14ac:dyDescent="0.25">
      <c r="B95" s="6">
        <v>87</v>
      </c>
      <c r="C95" s="27" t="s">
        <v>141</v>
      </c>
      <c r="D95" s="28" t="s">
        <v>142</v>
      </c>
      <c r="E95" s="27">
        <v>7010002218</v>
      </c>
      <c r="F95" s="27" t="s">
        <v>58</v>
      </c>
      <c r="G95" s="33">
        <v>100</v>
      </c>
      <c r="H95" s="27" t="s">
        <v>59</v>
      </c>
      <c r="I95" s="27" t="s">
        <v>138</v>
      </c>
      <c r="J95" s="30">
        <v>7929.9</v>
      </c>
      <c r="K95" s="30">
        <v>7363.4</v>
      </c>
      <c r="L95" s="30">
        <v>8439.6</v>
      </c>
      <c r="M95" s="30">
        <v>9892.7999999999993</v>
      </c>
      <c r="N95" s="52"/>
      <c r="O95" s="52"/>
      <c r="P95" s="52"/>
      <c r="Q95" s="30"/>
      <c r="R95" s="30" t="s">
        <v>61</v>
      </c>
      <c r="S95" s="30">
        <v>274321</v>
      </c>
      <c r="T95" s="30">
        <v>285257</v>
      </c>
      <c r="U95" s="30">
        <v>279080</v>
      </c>
      <c r="V95" s="30">
        <v>289740</v>
      </c>
      <c r="W95" s="30"/>
      <c r="X95" s="30"/>
      <c r="Y95" s="30"/>
      <c r="Z95" s="30"/>
      <c r="AA95" s="30">
        <v>33642.9</v>
      </c>
      <c r="AB95" s="30">
        <v>33857.699999999997</v>
      </c>
      <c r="AC95" s="30">
        <v>38469</v>
      </c>
      <c r="AD95" s="30">
        <v>41373.199999999997</v>
      </c>
      <c r="AE95" s="31">
        <f>J95/S95</f>
        <v>2.8907374936661793E-2</v>
      </c>
      <c r="AF95" s="31">
        <f>K95/T95</f>
        <v>2.581321404908556E-2</v>
      </c>
      <c r="AG95" s="31">
        <f>L95/U95</f>
        <v>3.0240791170990398E-2</v>
      </c>
      <c r="AH95" s="31" t="e">
        <f>M95/Q95</f>
        <v>#DIV/0!</v>
      </c>
      <c r="AI95" s="31" t="e">
        <f>AA95/W95</f>
        <v>#DIV/0!</v>
      </c>
      <c r="AJ95" s="31" t="e">
        <f>AB95/X95</f>
        <v>#DIV/0!</v>
      </c>
      <c r="AK95" s="31" t="e">
        <f>AC95/Y95</f>
        <v>#DIV/0!</v>
      </c>
      <c r="AL95" s="31" t="e">
        <f>V95/Z95</f>
        <v>#DIV/0!</v>
      </c>
    </row>
    <row r="96" spans="2:38" ht="110.25" x14ac:dyDescent="0.25">
      <c r="B96" s="6">
        <v>88</v>
      </c>
      <c r="C96" s="27" t="s">
        <v>143</v>
      </c>
      <c r="D96" s="28" t="s">
        <v>144</v>
      </c>
      <c r="E96" s="27">
        <v>7003001661</v>
      </c>
      <c r="F96" s="27" t="s">
        <v>58</v>
      </c>
      <c r="G96" s="33">
        <v>100</v>
      </c>
      <c r="H96" s="27" t="s">
        <v>59</v>
      </c>
      <c r="I96" s="27" t="s">
        <v>145</v>
      </c>
      <c r="J96" s="53">
        <v>7653.7</v>
      </c>
      <c r="K96" s="53">
        <v>7358.6</v>
      </c>
      <c r="L96" s="53">
        <v>8940.5</v>
      </c>
      <c r="M96" s="53">
        <v>9544</v>
      </c>
      <c r="N96" s="53"/>
      <c r="O96" s="53"/>
      <c r="P96" s="53"/>
      <c r="Q96" s="53"/>
      <c r="R96" s="30" t="s">
        <v>61</v>
      </c>
      <c r="S96" s="54">
        <v>311033</v>
      </c>
      <c r="T96" s="54">
        <v>315974</v>
      </c>
      <c r="U96" s="54">
        <v>287198</v>
      </c>
      <c r="V96" s="54">
        <v>252490</v>
      </c>
      <c r="W96" s="54"/>
      <c r="X96" s="54"/>
      <c r="Y96" s="54"/>
      <c r="Z96" s="54"/>
      <c r="AA96" s="55">
        <v>33177.1</v>
      </c>
      <c r="AB96" s="53">
        <v>37288.5</v>
      </c>
      <c r="AC96" s="53">
        <v>40460</v>
      </c>
      <c r="AD96" s="53">
        <v>44552</v>
      </c>
      <c r="AE96" s="31" t="e">
        <f t="shared" ref="AE96:AH103" si="24">J96/N96</f>
        <v>#DIV/0!</v>
      </c>
      <c r="AF96" s="31" t="e">
        <f t="shared" si="24"/>
        <v>#DIV/0!</v>
      </c>
      <c r="AG96" s="31" t="e">
        <f t="shared" si="24"/>
        <v>#DIV/0!</v>
      </c>
      <c r="AH96" s="31" t="e">
        <f>M96/Q96</f>
        <v>#DIV/0!</v>
      </c>
      <c r="AI96" s="31" t="e">
        <f t="shared" ref="AI96:AL101" si="25">S96/W96</f>
        <v>#DIV/0!</v>
      </c>
      <c r="AJ96" s="31" t="e">
        <f t="shared" si="25"/>
        <v>#DIV/0!</v>
      </c>
      <c r="AK96" s="31" t="e">
        <f t="shared" si="25"/>
        <v>#DIV/0!</v>
      </c>
      <c r="AL96" s="31" t="e">
        <f t="shared" si="25"/>
        <v>#DIV/0!</v>
      </c>
    </row>
    <row r="97" spans="2:38" ht="110.25" x14ac:dyDescent="0.25">
      <c r="B97" s="6">
        <v>89</v>
      </c>
      <c r="C97" s="27" t="s">
        <v>93</v>
      </c>
      <c r="D97" s="28" t="s">
        <v>146</v>
      </c>
      <c r="E97" s="27">
        <v>7017010659</v>
      </c>
      <c r="F97" s="27" t="s">
        <v>58</v>
      </c>
      <c r="G97" s="33">
        <v>100</v>
      </c>
      <c r="H97" s="27" t="s">
        <v>59</v>
      </c>
      <c r="I97" s="27" t="s">
        <v>147</v>
      </c>
      <c r="J97" s="30">
        <v>0</v>
      </c>
      <c r="K97" s="30">
        <v>0</v>
      </c>
      <c r="L97" s="30">
        <v>1</v>
      </c>
      <c r="M97" s="30">
        <v>5</v>
      </c>
      <c r="N97" s="30"/>
      <c r="O97" s="30"/>
      <c r="P97" s="30"/>
      <c r="Q97" s="30"/>
      <c r="R97" s="30" t="s">
        <v>61</v>
      </c>
      <c r="S97" s="30">
        <v>46855</v>
      </c>
      <c r="T97" s="30">
        <v>56217</v>
      </c>
      <c r="U97" s="30">
        <v>68321</v>
      </c>
      <c r="V97" s="30">
        <v>68900</v>
      </c>
      <c r="W97" s="30"/>
      <c r="X97" s="30"/>
      <c r="Y97" s="30"/>
      <c r="Z97" s="30"/>
      <c r="AA97" s="30">
        <v>23656</v>
      </c>
      <c r="AB97" s="30">
        <v>26112.799999999999</v>
      </c>
      <c r="AC97" s="30">
        <v>26929</v>
      </c>
      <c r="AD97" s="30">
        <v>33197</v>
      </c>
      <c r="AE97" s="56" t="e">
        <f t="shared" si="24"/>
        <v>#DIV/0!</v>
      </c>
      <c r="AF97" s="56" t="e">
        <f t="shared" si="24"/>
        <v>#DIV/0!</v>
      </c>
      <c r="AG97" s="56" t="e">
        <f t="shared" si="24"/>
        <v>#DIV/0!</v>
      </c>
      <c r="AH97" s="56" t="e">
        <f>M97/Q97</f>
        <v>#DIV/0!</v>
      </c>
      <c r="AI97" s="56" t="e">
        <f t="shared" si="25"/>
        <v>#DIV/0!</v>
      </c>
      <c r="AJ97" s="56" t="e">
        <f t="shared" si="25"/>
        <v>#DIV/0!</v>
      </c>
      <c r="AK97" s="56" t="e">
        <f t="shared" si="25"/>
        <v>#DIV/0!</v>
      </c>
      <c r="AL97" s="56" t="e">
        <f t="shared" si="25"/>
        <v>#DIV/0!</v>
      </c>
    </row>
    <row r="98" spans="2:38" ht="110.25" x14ac:dyDescent="0.25">
      <c r="B98" s="6">
        <v>90</v>
      </c>
      <c r="C98" s="27" t="s">
        <v>148</v>
      </c>
      <c r="D98" s="28" t="s">
        <v>149</v>
      </c>
      <c r="E98" s="27">
        <v>7024012488</v>
      </c>
      <c r="F98" s="27" t="s">
        <v>58</v>
      </c>
      <c r="G98" s="33">
        <v>100</v>
      </c>
      <c r="H98" s="27" t="s">
        <v>59</v>
      </c>
      <c r="I98" s="27" t="s">
        <v>150</v>
      </c>
      <c r="J98" s="30">
        <v>2411</v>
      </c>
      <c r="K98" s="30">
        <v>2418</v>
      </c>
      <c r="L98" s="30">
        <v>3009</v>
      </c>
      <c r="M98" s="30">
        <v>3950</v>
      </c>
      <c r="N98" s="30"/>
      <c r="O98" s="30"/>
      <c r="P98" s="30"/>
      <c r="Q98" s="30"/>
      <c r="R98" s="30" t="s">
        <v>61</v>
      </c>
      <c r="S98" s="30">
        <v>155959</v>
      </c>
      <c r="T98" s="30">
        <v>215250</v>
      </c>
      <c r="U98" s="30">
        <v>224042</v>
      </c>
      <c r="V98" s="30">
        <v>183233</v>
      </c>
      <c r="W98" s="30"/>
      <c r="X98" s="30"/>
      <c r="Y98" s="30"/>
      <c r="Z98" s="30"/>
      <c r="AA98" s="30">
        <v>44308.100400000003</v>
      </c>
      <c r="AB98" s="30">
        <v>50622.110999999997</v>
      </c>
      <c r="AC98" s="30">
        <v>59956</v>
      </c>
      <c r="AD98" s="30">
        <v>66431</v>
      </c>
      <c r="AE98" s="31" t="e">
        <f t="shared" si="24"/>
        <v>#DIV/0!</v>
      </c>
      <c r="AF98" s="31" t="e">
        <f t="shared" si="24"/>
        <v>#DIV/0!</v>
      </c>
      <c r="AG98" s="31" t="e">
        <f t="shared" si="24"/>
        <v>#DIV/0!</v>
      </c>
      <c r="AH98" s="31" t="e">
        <f t="shared" si="24"/>
        <v>#DIV/0!</v>
      </c>
      <c r="AI98" s="31" t="e">
        <f t="shared" si="25"/>
        <v>#DIV/0!</v>
      </c>
      <c r="AJ98" s="31" t="e">
        <f>T98/X98</f>
        <v>#DIV/0!</v>
      </c>
      <c r="AK98" s="31" t="e">
        <f>U98/Y98</f>
        <v>#DIV/0!</v>
      </c>
      <c r="AL98" s="31" t="e">
        <f>V98/Z98</f>
        <v>#DIV/0!</v>
      </c>
    </row>
    <row r="99" spans="2:38" ht="110.25" x14ac:dyDescent="0.25">
      <c r="B99" s="6">
        <v>91</v>
      </c>
      <c r="C99" s="27" t="s">
        <v>93</v>
      </c>
      <c r="D99" s="28" t="s">
        <v>151</v>
      </c>
      <c r="E99" s="27">
        <v>7018016082</v>
      </c>
      <c r="F99" s="27" t="s">
        <v>58</v>
      </c>
      <c r="G99" s="33">
        <v>100</v>
      </c>
      <c r="H99" s="27" t="s">
        <v>59</v>
      </c>
      <c r="I99" s="32" t="s">
        <v>150</v>
      </c>
      <c r="J99" s="30">
        <v>14136.5</v>
      </c>
      <c r="K99" s="30">
        <v>15670.2</v>
      </c>
      <c r="L99" s="30">
        <v>14394.4</v>
      </c>
      <c r="M99" s="30">
        <v>17000</v>
      </c>
      <c r="N99" s="30"/>
      <c r="O99" s="30"/>
      <c r="P99" s="30"/>
      <c r="Q99" s="30"/>
      <c r="R99" s="30" t="s">
        <v>61</v>
      </c>
      <c r="S99" s="30">
        <v>1110340</v>
      </c>
      <c r="T99" s="30">
        <v>912226</v>
      </c>
      <c r="U99" s="30">
        <v>1013645.8</v>
      </c>
      <c r="V99" s="30">
        <v>1013645.8</v>
      </c>
      <c r="W99" s="30"/>
      <c r="X99" s="30"/>
      <c r="Y99" s="30"/>
      <c r="Z99" s="30"/>
      <c r="AA99" s="30">
        <v>140267.4</v>
      </c>
      <c r="AB99" s="30">
        <v>198261.9</v>
      </c>
      <c r="AC99" s="30">
        <v>296901.3</v>
      </c>
      <c r="AD99" s="30">
        <v>415345.1</v>
      </c>
      <c r="AE99" s="31" t="e">
        <f t="shared" si="24"/>
        <v>#DIV/0!</v>
      </c>
      <c r="AF99" s="31" t="e">
        <f t="shared" si="24"/>
        <v>#DIV/0!</v>
      </c>
      <c r="AG99" s="31" t="e">
        <f t="shared" si="24"/>
        <v>#DIV/0!</v>
      </c>
      <c r="AH99" s="31" t="e">
        <f t="shared" si="24"/>
        <v>#DIV/0!</v>
      </c>
      <c r="AI99" s="31" t="e">
        <f t="shared" si="25"/>
        <v>#DIV/0!</v>
      </c>
      <c r="AJ99" s="31" t="e">
        <f t="shared" si="25"/>
        <v>#DIV/0!</v>
      </c>
      <c r="AK99" s="31" t="e">
        <f t="shared" si="25"/>
        <v>#DIV/0!</v>
      </c>
      <c r="AL99" s="31" t="e">
        <f t="shared" si="25"/>
        <v>#DIV/0!</v>
      </c>
    </row>
    <row r="100" spans="2:38" ht="110.25" x14ac:dyDescent="0.25">
      <c r="B100" s="6">
        <v>92</v>
      </c>
      <c r="C100" s="27" t="s">
        <v>152</v>
      </c>
      <c r="D100" s="28" t="s">
        <v>153</v>
      </c>
      <c r="E100" s="33">
        <v>7016001098</v>
      </c>
      <c r="F100" s="27" t="s">
        <v>58</v>
      </c>
      <c r="G100" s="33">
        <v>100</v>
      </c>
      <c r="H100" s="27" t="s">
        <v>59</v>
      </c>
      <c r="I100" s="32" t="s">
        <v>128</v>
      </c>
      <c r="J100" s="30">
        <v>125509.9</v>
      </c>
      <c r="K100" s="30">
        <v>122740</v>
      </c>
      <c r="L100" s="30">
        <v>123312.1</v>
      </c>
      <c r="M100" s="30">
        <v>147683.95000000001</v>
      </c>
      <c r="N100" s="30"/>
      <c r="O100" s="30"/>
      <c r="P100" s="30"/>
      <c r="Q100" s="30"/>
      <c r="R100" s="30" t="s">
        <v>61</v>
      </c>
      <c r="S100" s="30">
        <v>8094958</v>
      </c>
      <c r="T100" s="30">
        <v>8975169</v>
      </c>
      <c r="U100" s="30">
        <v>142571.26</v>
      </c>
      <c r="V100" s="30">
        <v>129155.74</v>
      </c>
      <c r="W100" s="30"/>
      <c r="X100" s="30"/>
      <c r="Y100" s="30"/>
      <c r="Z100" s="30"/>
      <c r="AA100" s="30">
        <v>183756.7</v>
      </c>
      <c r="AB100" s="30">
        <v>210669.8</v>
      </c>
      <c r="AC100" s="30">
        <v>249027.94</v>
      </c>
      <c r="AD100" s="30">
        <v>274227.71000000002</v>
      </c>
      <c r="AE100" s="31" t="e">
        <f t="shared" si="24"/>
        <v>#DIV/0!</v>
      </c>
      <c r="AF100" s="31" t="e">
        <f t="shared" si="24"/>
        <v>#DIV/0!</v>
      </c>
      <c r="AG100" s="31" t="e">
        <f t="shared" si="24"/>
        <v>#DIV/0!</v>
      </c>
      <c r="AH100" s="31" t="e">
        <f t="shared" si="24"/>
        <v>#DIV/0!</v>
      </c>
      <c r="AI100" s="31" t="e">
        <f t="shared" si="25"/>
        <v>#DIV/0!</v>
      </c>
      <c r="AJ100" s="31" t="e">
        <f t="shared" si="25"/>
        <v>#DIV/0!</v>
      </c>
      <c r="AK100" s="31" t="e">
        <f t="shared" si="25"/>
        <v>#DIV/0!</v>
      </c>
      <c r="AL100" s="31" t="e">
        <f t="shared" si="25"/>
        <v>#DIV/0!</v>
      </c>
    </row>
    <row r="101" spans="2:38" ht="110.25" x14ac:dyDescent="0.25">
      <c r="B101" s="6">
        <v>93</v>
      </c>
      <c r="C101" s="27" t="s">
        <v>154</v>
      </c>
      <c r="D101" s="28" t="s">
        <v>155</v>
      </c>
      <c r="E101" s="27">
        <v>7016001620</v>
      </c>
      <c r="F101" s="27" t="s">
        <v>58</v>
      </c>
      <c r="G101" s="27">
        <v>100</v>
      </c>
      <c r="H101" s="27" t="s">
        <v>156</v>
      </c>
      <c r="I101" s="32" t="s">
        <v>128</v>
      </c>
      <c r="J101" s="30">
        <v>126511.4</v>
      </c>
      <c r="K101" s="30">
        <v>122009.8</v>
      </c>
      <c r="L101" s="30">
        <v>138958.29999999999</v>
      </c>
      <c r="M101" s="30">
        <v>152920.5</v>
      </c>
      <c r="N101" s="30"/>
      <c r="O101" s="30"/>
      <c r="P101" s="30"/>
      <c r="Q101" s="30"/>
      <c r="R101" s="30" t="s">
        <v>61</v>
      </c>
      <c r="S101" s="30">
        <v>3720669</v>
      </c>
      <c r="T101" s="30">
        <v>3920425</v>
      </c>
      <c r="U101" s="30">
        <v>3562907</v>
      </c>
      <c r="V101" s="30">
        <v>3568200</v>
      </c>
      <c r="W101" s="30"/>
      <c r="X101" s="30"/>
      <c r="Y101" s="30"/>
      <c r="Z101" s="30"/>
      <c r="AA101" s="30">
        <v>203613.8</v>
      </c>
      <c r="AB101" s="30">
        <v>253929.8</v>
      </c>
      <c r="AC101" s="30">
        <v>266474.8</v>
      </c>
      <c r="AD101" s="30">
        <v>299182.2</v>
      </c>
      <c r="AE101" s="31" t="e">
        <f>J101/N101</f>
        <v>#DIV/0!</v>
      </c>
      <c r="AF101" s="31" t="e">
        <f t="shared" si="24"/>
        <v>#DIV/0!</v>
      </c>
      <c r="AG101" s="31" t="e">
        <f t="shared" si="24"/>
        <v>#DIV/0!</v>
      </c>
      <c r="AH101" s="31" t="e">
        <f t="shared" si="24"/>
        <v>#DIV/0!</v>
      </c>
      <c r="AI101" s="31" t="e">
        <f t="shared" si="25"/>
        <v>#DIV/0!</v>
      </c>
      <c r="AJ101" s="31" t="e">
        <f>T101/X101</f>
        <v>#DIV/0!</v>
      </c>
      <c r="AK101" s="31" t="e">
        <f>U101/Y101</f>
        <v>#DIV/0!</v>
      </c>
      <c r="AL101" s="31" t="e">
        <f>V101/Z101</f>
        <v>#DIV/0!</v>
      </c>
    </row>
    <row r="102" spans="2:38" ht="252" x14ac:dyDescent="0.25">
      <c r="B102" s="6">
        <v>94</v>
      </c>
      <c r="C102" s="7" t="s">
        <v>22</v>
      </c>
      <c r="D102" s="6" t="s">
        <v>181</v>
      </c>
      <c r="E102" s="6">
        <v>7017996907</v>
      </c>
      <c r="F102" s="6" t="s">
        <v>182</v>
      </c>
      <c r="G102" s="6">
        <v>100</v>
      </c>
      <c r="H102" s="6" t="s">
        <v>183</v>
      </c>
      <c r="I102" s="6" t="s">
        <v>184</v>
      </c>
      <c r="J102" s="7">
        <v>829.17</v>
      </c>
      <c r="K102" s="7">
        <v>0</v>
      </c>
      <c r="L102" s="7">
        <v>0</v>
      </c>
      <c r="M102" s="7">
        <v>0</v>
      </c>
      <c r="N102" s="7" t="s">
        <v>185</v>
      </c>
      <c r="O102" s="7" t="s">
        <v>185</v>
      </c>
      <c r="P102" s="7" t="s">
        <v>185</v>
      </c>
      <c r="Q102" s="7" t="s">
        <v>185</v>
      </c>
      <c r="R102" s="7" t="s">
        <v>186</v>
      </c>
      <c r="S102" s="8">
        <v>2</v>
      </c>
      <c r="T102" s="8">
        <v>0</v>
      </c>
      <c r="U102" s="8">
        <v>0</v>
      </c>
      <c r="V102" s="8">
        <v>0</v>
      </c>
      <c r="W102" s="7" t="s">
        <v>185</v>
      </c>
      <c r="X102" s="7" t="s">
        <v>185</v>
      </c>
      <c r="Y102" s="7" t="s">
        <v>185</v>
      </c>
      <c r="Z102" s="7" t="s">
        <v>185</v>
      </c>
      <c r="AA102" s="7">
        <v>14008.1</v>
      </c>
      <c r="AB102" s="7">
        <v>13808.1</v>
      </c>
      <c r="AC102" s="7">
        <v>14398.1</v>
      </c>
      <c r="AD102" s="7">
        <v>14398.1</v>
      </c>
      <c r="AE102" s="61" t="e">
        <f>J102/N102</f>
        <v>#VALUE!</v>
      </c>
      <c r="AF102" s="61" t="e">
        <f>K102/O102</f>
        <v>#VALUE!</v>
      </c>
      <c r="AG102" s="61" t="e">
        <f t="shared" si="24"/>
        <v>#VALUE!</v>
      </c>
      <c r="AH102" s="61" t="e">
        <f t="shared" si="24"/>
        <v>#VALUE!</v>
      </c>
      <c r="AI102" s="61" t="e">
        <f>S102/W102</f>
        <v>#VALUE!</v>
      </c>
      <c r="AJ102" s="61" t="e">
        <f t="shared" ref="AJ102:AL103" si="26">T102/X102</f>
        <v>#VALUE!</v>
      </c>
      <c r="AK102" s="61" t="e">
        <f t="shared" si="26"/>
        <v>#VALUE!</v>
      </c>
      <c r="AL102" s="61" t="e">
        <f t="shared" si="26"/>
        <v>#VALUE!</v>
      </c>
    </row>
    <row r="103" spans="2:38" ht="252" x14ac:dyDescent="0.25">
      <c r="B103" s="6">
        <v>95</v>
      </c>
      <c r="C103" s="7" t="s">
        <v>22</v>
      </c>
      <c r="D103" s="6" t="s">
        <v>181</v>
      </c>
      <c r="E103" s="6">
        <v>7017996907</v>
      </c>
      <c r="F103" s="6" t="s">
        <v>182</v>
      </c>
      <c r="G103" s="6">
        <v>100</v>
      </c>
      <c r="H103" s="6" t="s">
        <v>183</v>
      </c>
      <c r="I103" s="6" t="s">
        <v>184</v>
      </c>
      <c r="J103" s="7">
        <v>829.17</v>
      </c>
      <c r="K103" s="7">
        <v>0</v>
      </c>
      <c r="L103" s="7">
        <v>0</v>
      </c>
      <c r="M103" s="7">
        <v>0</v>
      </c>
      <c r="N103" s="7" t="s">
        <v>185</v>
      </c>
      <c r="O103" s="7" t="s">
        <v>185</v>
      </c>
      <c r="P103" s="7" t="s">
        <v>185</v>
      </c>
      <c r="Q103" s="7" t="s">
        <v>185</v>
      </c>
      <c r="R103" s="7" t="s">
        <v>186</v>
      </c>
      <c r="S103" s="8">
        <v>2</v>
      </c>
      <c r="T103" s="8">
        <v>0</v>
      </c>
      <c r="U103" s="8">
        <v>0</v>
      </c>
      <c r="V103" s="8">
        <v>0</v>
      </c>
      <c r="W103" s="7" t="s">
        <v>185</v>
      </c>
      <c r="X103" s="7" t="s">
        <v>185</v>
      </c>
      <c r="Y103" s="7" t="s">
        <v>185</v>
      </c>
      <c r="Z103" s="7" t="s">
        <v>185</v>
      </c>
      <c r="AA103" s="7">
        <v>14008.1</v>
      </c>
      <c r="AB103" s="7">
        <v>13808.1</v>
      </c>
      <c r="AC103" s="7">
        <v>14398.1</v>
      </c>
      <c r="AD103" s="7">
        <v>14398.1</v>
      </c>
      <c r="AE103" s="61" t="e">
        <f>J103/N103</f>
        <v>#VALUE!</v>
      </c>
      <c r="AF103" s="61" t="e">
        <f>K103/O103</f>
        <v>#VALUE!</v>
      </c>
      <c r="AG103" s="61" t="e">
        <f t="shared" si="24"/>
        <v>#VALUE!</v>
      </c>
      <c r="AH103" s="61" t="e">
        <f t="shared" si="24"/>
        <v>#VALUE!</v>
      </c>
      <c r="AI103" s="61" t="e">
        <f>S103/W103</f>
        <v>#VALUE!</v>
      </c>
      <c r="AJ103" s="61" t="e">
        <f t="shared" si="26"/>
        <v>#VALUE!</v>
      </c>
      <c r="AK103" s="61" t="e">
        <f t="shared" si="26"/>
        <v>#VALUE!</v>
      </c>
      <c r="AL103" s="61" t="e">
        <f t="shared" si="26"/>
        <v>#VALUE!</v>
      </c>
    </row>
    <row r="104" spans="2:38" ht="409.5" x14ac:dyDescent="0.25">
      <c r="B104" s="6">
        <v>96</v>
      </c>
      <c r="C104" s="6" t="s">
        <v>187</v>
      </c>
      <c r="D104" s="6" t="s">
        <v>188</v>
      </c>
      <c r="E104" s="6">
        <v>7017153992</v>
      </c>
      <c r="F104" s="6" t="s">
        <v>174</v>
      </c>
      <c r="G104" s="6">
        <v>100</v>
      </c>
      <c r="H104" s="6" t="s">
        <v>37</v>
      </c>
      <c r="I104" s="65" t="s">
        <v>189</v>
      </c>
      <c r="J104" s="7">
        <v>95307</v>
      </c>
      <c r="K104" s="7">
        <v>106826</v>
      </c>
      <c r="L104" s="7">
        <v>183710</v>
      </c>
      <c r="M104" s="7">
        <v>228751</v>
      </c>
      <c r="N104" s="7"/>
      <c r="O104" s="7"/>
      <c r="P104" s="7"/>
      <c r="Q104" s="7"/>
      <c r="R104" s="7" t="s">
        <v>190</v>
      </c>
      <c r="S104" s="8">
        <v>882</v>
      </c>
      <c r="T104" s="8">
        <v>846</v>
      </c>
      <c r="U104" s="8">
        <v>936</v>
      </c>
      <c r="V104" s="8">
        <v>937</v>
      </c>
      <c r="W104" s="7" t="s">
        <v>176</v>
      </c>
      <c r="X104" s="7" t="s">
        <v>176</v>
      </c>
      <c r="Y104" s="7" t="s">
        <v>176</v>
      </c>
      <c r="Z104" s="7" t="s">
        <v>176</v>
      </c>
      <c r="AA104" s="7">
        <v>0</v>
      </c>
      <c r="AB104" s="7">
        <v>0</v>
      </c>
      <c r="AC104" s="7">
        <v>0</v>
      </c>
      <c r="AD104" s="7">
        <v>0</v>
      </c>
    </row>
    <row r="105" spans="2:38" ht="220.5" x14ac:dyDescent="0.25">
      <c r="B105" s="6">
        <v>97</v>
      </c>
      <c r="C105" s="6" t="s">
        <v>191</v>
      </c>
      <c r="D105" s="6" t="s">
        <v>192</v>
      </c>
      <c r="E105" s="6">
        <v>7017023129</v>
      </c>
      <c r="F105" s="6" t="s">
        <v>193</v>
      </c>
      <c r="G105" s="6">
        <v>100</v>
      </c>
      <c r="H105" s="6" t="s">
        <v>194</v>
      </c>
      <c r="I105" s="6" t="s">
        <v>195</v>
      </c>
      <c r="J105" s="7">
        <v>27601.1</v>
      </c>
      <c r="K105" s="7">
        <v>33219</v>
      </c>
      <c r="L105" s="7">
        <v>30000</v>
      </c>
      <c r="M105" s="7">
        <v>31000</v>
      </c>
      <c r="N105" s="6" t="s">
        <v>196</v>
      </c>
      <c r="O105" s="6" t="s">
        <v>196</v>
      </c>
      <c r="P105" s="6" t="s">
        <v>196</v>
      </c>
      <c r="Q105" s="6" t="s">
        <v>196</v>
      </c>
      <c r="R105" s="7" t="s">
        <v>197</v>
      </c>
      <c r="S105" s="8">
        <v>480</v>
      </c>
      <c r="T105" s="8">
        <v>500</v>
      </c>
      <c r="U105" s="7">
        <v>450</v>
      </c>
      <c r="V105" s="7">
        <v>480</v>
      </c>
      <c r="W105" s="6" t="s">
        <v>196</v>
      </c>
      <c r="X105" s="6" t="s">
        <v>196</v>
      </c>
      <c r="Y105" s="6" t="s">
        <v>196</v>
      </c>
      <c r="Z105" s="6" t="s">
        <v>196</v>
      </c>
      <c r="AA105" s="7">
        <v>46012.3</v>
      </c>
      <c r="AB105" s="7">
        <v>50483</v>
      </c>
      <c r="AC105" s="7">
        <v>55595.7</v>
      </c>
      <c r="AD105" s="7">
        <v>63601.4</v>
      </c>
      <c r="AE105" s="88" t="s">
        <v>198</v>
      </c>
      <c r="AF105" s="88" t="s">
        <v>198</v>
      </c>
      <c r="AG105" s="88" t="s">
        <v>198</v>
      </c>
      <c r="AH105" s="88" t="s">
        <v>198</v>
      </c>
      <c r="AI105" s="88" t="s">
        <v>198</v>
      </c>
      <c r="AJ105" s="88" t="s">
        <v>198</v>
      </c>
      <c r="AK105" s="88" t="s">
        <v>198</v>
      </c>
      <c r="AL105" s="88" t="s">
        <v>198</v>
      </c>
    </row>
    <row r="106" spans="2:38" ht="47.25" x14ac:dyDescent="0.25">
      <c r="B106" s="6">
        <v>98</v>
      </c>
      <c r="C106" s="6" t="s">
        <v>191</v>
      </c>
      <c r="D106" s="6" t="s">
        <v>199</v>
      </c>
      <c r="E106" s="6">
        <v>7020031715</v>
      </c>
      <c r="F106" s="6" t="s">
        <v>196</v>
      </c>
      <c r="G106" s="6" t="s">
        <v>196</v>
      </c>
      <c r="H106" s="6" t="s">
        <v>194</v>
      </c>
      <c r="I106" s="6" t="s">
        <v>200</v>
      </c>
      <c r="J106" s="6" t="s">
        <v>196</v>
      </c>
      <c r="K106" s="6" t="s">
        <v>196</v>
      </c>
      <c r="L106" s="6" t="s">
        <v>196</v>
      </c>
      <c r="M106" s="6" t="s">
        <v>196</v>
      </c>
      <c r="N106" s="6" t="s">
        <v>196</v>
      </c>
      <c r="O106" s="6" t="s">
        <v>196</v>
      </c>
      <c r="P106" s="6" t="s">
        <v>196</v>
      </c>
      <c r="Q106" s="6" t="s">
        <v>196</v>
      </c>
      <c r="R106" s="6" t="s">
        <v>196</v>
      </c>
      <c r="S106" s="6" t="s">
        <v>196</v>
      </c>
      <c r="T106" s="6" t="s">
        <v>196</v>
      </c>
      <c r="U106" s="6" t="s">
        <v>196</v>
      </c>
      <c r="V106" s="6" t="s">
        <v>196</v>
      </c>
      <c r="W106" s="6" t="s">
        <v>196</v>
      </c>
      <c r="X106" s="6" t="s">
        <v>196</v>
      </c>
      <c r="Y106" s="6" t="s">
        <v>196</v>
      </c>
      <c r="Z106" s="6" t="s">
        <v>196</v>
      </c>
      <c r="AA106" s="6" t="s">
        <v>196</v>
      </c>
      <c r="AB106" s="6" t="s">
        <v>196</v>
      </c>
      <c r="AC106" s="6" t="s">
        <v>196</v>
      </c>
      <c r="AD106" s="6" t="s">
        <v>196</v>
      </c>
      <c r="AE106" s="6" t="s">
        <v>196</v>
      </c>
      <c r="AF106" s="6" t="s">
        <v>196</v>
      </c>
      <c r="AG106" s="6" t="s">
        <v>196</v>
      </c>
      <c r="AH106" s="6" t="s">
        <v>196</v>
      </c>
      <c r="AI106" s="6" t="s">
        <v>196</v>
      </c>
      <c r="AJ106" s="6" t="s">
        <v>196</v>
      </c>
      <c r="AK106" s="6" t="s">
        <v>196</v>
      </c>
      <c r="AL106" s="6" t="s">
        <v>196</v>
      </c>
    </row>
  </sheetData>
  <mergeCells count="39">
    <mergeCell ref="I6:I8"/>
    <mergeCell ref="J6:M6"/>
    <mergeCell ref="N6:Q6"/>
    <mergeCell ref="R6:V6"/>
    <mergeCell ref="G6:G8"/>
    <mergeCell ref="AJ1:AL1"/>
    <mergeCell ref="AE6:AH6"/>
    <mergeCell ref="AI6:AL6"/>
    <mergeCell ref="J7:L7"/>
    <mergeCell ref="N7:P7"/>
    <mergeCell ref="R7:R8"/>
    <mergeCell ref="S7:U7"/>
    <mergeCell ref="W7:Y7"/>
    <mergeCell ref="AA7:AC7"/>
    <mergeCell ref="AE7:AG7"/>
    <mergeCell ref="AI7:AK7"/>
    <mergeCell ref="W6:Z6"/>
    <mergeCell ref="AI2:AL2"/>
    <mergeCell ref="AA6:AD6"/>
    <mergeCell ref="C2:AH2"/>
    <mergeCell ref="B6:B8"/>
    <mergeCell ref="E6:E8"/>
    <mergeCell ref="H6:H8"/>
    <mergeCell ref="C58:C60"/>
    <mergeCell ref="D58:D60"/>
    <mergeCell ref="E58:E60"/>
    <mergeCell ref="F58:F60"/>
    <mergeCell ref="F6:F8"/>
    <mergeCell ref="C6:C8"/>
    <mergeCell ref="D6:D8"/>
    <mergeCell ref="AA58:AA60"/>
    <mergeCell ref="AB58:AB60"/>
    <mergeCell ref="AC58:AC60"/>
    <mergeCell ref="AD58:AD60"/>
    <mergeCell ref="J58:J60"/>
    <mergeCell ref="K58:K60"/>
    <mergeCell ref="L58:L60"/>
    <mergeCell ref="M58:M60"/>
    <mergeCell ref="R58:R60"/>
  </mergeCells>
  <pageMargins left="0.70866141732283472" right="0.70866141732283472" top="0.32" bottom="0.27" header="0.31496062992125984" footer="0.31496062992125984"/>
  <pageSetup paperSize="9" scale="28" orientation="landscape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 ХС</vt:lpstr>
      <vt:lpstr>'мониторинг ХС'!Заголовки_для_печати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Власова</dc:creator>
  <cp:lastModifiedBy>Андрей Иванович Стукаленко</cp:lastModifiedBy>
  <cp:lastPrinted>2024-11-29T06:18:41Z</cp:lastPrinted>
  <dcterms:created xsi:type="dcterms:W3CDTF">2017-12-01T04:52:09Z</dcterms:created>
  <dcterms:modified xsi:type="dcterms:W3CDTF">2025-12-11T02:37:10Z</dcterms:modified>
</cp:coreProperties>
</file>